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erver-2019\Usuarios\Subdireccion_Administrativa\5_TALENTO HUMANO\VARIOS\2026\SUPERVISION DE CONTRATOS\BIENESTAR\"/>
    </mc:Choice>
  </mc:AlternateContent>
  <xr:revisionPtr revIDLastSave="0" documentId="13_ncr:1_{0BDD6778-2AEF-4CBE-A77A-BD99CBF88CD2}" xr6:coauthVersionLast="47" xr6:coauthVersionMax="47" xr10:uidLastSave="{00000000-0000-0000-0000-000000000000}"/>
  <bookViews>
    <workbookView xWindow="-108" yWindow="-108" windowWidth="23256" windowHeight="13896" tabRatio="795" xr2:uid="{00000000-000D-0000-FFFF-FFFF00000000}"/>
  </bookViews>
  <sheets>
    <sheet name="Especificaciones Tecnicas"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34" l="1"/>
  <c r="J7" i="34"/>
  <c r="J8" i="34"/>
  <c r="J9" i="34"/>
  <c r="J10" i="34"/>
  <c r="J11" i="34"/>
  <c r="J12" i="34"/>
  <c r="J13" i="34"/>
  <c r="J14" i="34"/>
  <c r="J15" i="34"/>
  <c r="J16" i="34"/>
  <c r="J17" i="34"/>
  <c r="J18" i="34"/>
  <c r="J19" i="34"/>
  <c r="J20" i="34"/>
  <c r="J21" i="34"/>
  <c r="J22" i="34"/>
  <c r="J23" i="34"/>
  <c r="J24" i="34"/>
  <c r="J25" i="34"/>
  <c r="J26" i="34"/>
  <c r="J27" i="34"/>
  <c r="J28" i="34"/>
  <c r="J29" i="34"/>
  <c r="J30" i="34"/>
  <c r="J31" i="34"/>
  <c r="J32" i="34"/>
  <c r="J33" i="34"/>
  <c r="J34" i="34"/>
  <c r="J35" i="34"/>
  <c r="J36" i="34"/>
  <c r="J37" i="34"/>
  <c r="J38" i="34"/>
  <c r="J39" i="34"/>
  <c r="J40" i="34"/>
  <c r="J41" i="34"/>
  <c r="J46" i="34"/>
  <c r="J47" i="34"/>
  <c r="J48" i="34"/>
  <c r="J49" i="34"/>
  <c r="J50" i="34"/>
  <c r="J51" i="34"/>
  <c r="J52" i="34"/>
  <c r="J53" i="34"/>
  <c r="J54" i="34"/>
  <c r="J55" i="34"/>
  <c r="J56" i="34"/>
  <c r="J45" i="34"/>
  <c r="J60" i="34"/>
  <c r="J61" i="34"/>
  <c r="J62" i="34"/>
  <c r="J63" i="34"/>
  <c r="J64" i="34"/>
  <c r="J65" i="34"/>
  <c r="J66" i="34"/>
  <c r="J67" i="34"/>
  <c r="J71" i="34"/>
  <c r="J72" i="34"/>
  <c r="J73" i="34"/>
  <c r="J74" i="34"/>
  <c r="J75" i="34"/>
  <c r="J76" i="34"/>
  <c r="J77" i="34"/>
  <c r="J78" i="34"/>
  <c r="J100" i="34"/>
  <c r="J91" i="34" l="1"/>
  <c r="J88" i="34"/>
  <c r="J89" i="34"/>
  <c r="J90" i="34"/>
  <c r="J87" i="34"/>
  <c r="J86" i="34"/>
  <c r="J102" i="34" l="1"/>
  <c r="J101" i="34"/>
  <c r="J99" i="34"/>
  <c r="J98" i="34"/>
  <c r="J97" i="34"/>
  <c r="J96" i="34"/>
  <c r="J95" i="34"/>
  <c r="J94" i="34"/>
  <c r="J130" i="34"/>
  <c r="J129" i="34"/>
  <c r="J128" i="34"/>
  <c r="J127" i="34"/>
  <c r="J126" i="34"/>
  <c r="J125" i="34"/>
  <c r="J124" i="34"/>
  <c r="J123" i="34"/>
  <c r="J122" i="34"/>
  <c r="J121" i="34"/>
  <c r="J120" i="34"/>
  <c r="J119" i="34"/>
  <c r="J118" i="34"/>
  <c r="J117" i="34"/>
  <c r="J116" i="34"/>
  <c r="J115" i="34"/>
  <c r="J114" i="34"/>
  <c r="J113" i="34"/>
  <c r="J112" i="34"/>
  <c r="J111" i="34"/>
  <c r="J110" i="34"/>
  <c r="J109" i="34"/>
  <c r="J108" i="34"/>
  <c r="J107" i="34"/>
  <c r="F47" i="34" l="1"/>
  <c r="F53" i="34"/>
  <c r="F48" i="34"/>
  <c r="F46" i="34"/>
  <c r="F28" i="34"/>
  <c r="F27" i="34"/>
  <c r="F32" i="34"/>
  <c r="F24" i="34"/>
  <c r="F23" i="34"/>
  <c r="F22" i="34"/>
  <c r="F21" i="34"/>
  <c r="F20" i="34"/>
  <c r="F19" i="34"/>
  <c r="F18" i="34"/>
  <c r="F17" i="34"/>
  <c r="F16" i="34"/>
  <c r="F15" i="34"/>
  <c r="F14" i="34"/>
  <c r="F13" i="34"/>
  <c r="F12" i="34"/>
  <c r="F11" i="34"/>
  <c r="F10" i="34"/>
  <c r="F9" i="34"/>
  <c r="F6" i="34"/>
  <c r="F103" i="34" l="1"/>
  <c r="J103" i="34" s="1"/>
  <c r="F81" i="34"/>
  <c r="J81" i="34" s="1"/>
  <c r="F134" i="34" l="1"/>
  <c r="J134" i="34" s="1"/>
  <c r="F133" i="34"/>
  <c r="J133" i="34" s="1"/>
  <c r="F132" i="34"/>
  <c r="J132" i="34" s="1"/>
  <c r="F131" i="34"/>
  <c r="J131" i="34" s="1"/>
  <c r="F75" i="34"/>
  <c r="F83" i="34" l="1"/>
  <c r="J83" i="34" s="1"/>
</calcChain>
</file>

<file path=xl/sharedStrings.xml><?xml version="1.0" encoding="utf-8"?>
<sst xmlns="http://schemas.openxmlformats.org/spreadsheetml/2006/main" count="244" uniqueCount="104">
  <si>
    <t>ITEM</t>
  </si>
  <si>
    <t>ACTIVIDAD</t>
  </si>
  <si>
    <t>VALOR TOTAL</t>
  </si>
  <si>
    <t>TOTAL</t>
  </si>
  <si>
    <t>POBLACION Y/O CANT</t>
  </si>
  <si>
    <t>MES DE ACTIVIDAD</t>
  </si>
  <si>
    <t>Diciembre</t>
  </si>
  <si>
    <t>VALOR UNITARIO</t>
  </si>
  <si>
    <t xml:space="preserve">SUBTOTAL </t>
  </si>
  <si>
    <t>SEDE DE TRABAJO</t>
  </si>
  <si>
    <t>Sede Yopal</t>
  </si>
  <si>
    <t>IMPUESTO AL VALOR AGREGADO - IVA</t>
  </si>
  <si>
    <t>UNIDAD DE MEDIDA</t>
  </si>
  <si>
    <t>Unidad Ambiental Cáqueza -Cundinamarca</t>
  </si>
  <si>
    <t>Subsede Primavera</t>
  </si>
  <si>
    <t xml:space="preserve"> CINE EN FAMILIA</t>
  </si>
  <si>
    <t>JORNADA DE VIVENCIAS RECREATIVAS EN FAMILIA</t>
  </si>
  <si>
    <t>Subsede Arauca</t>
  </si>
  <si>
    <t>DESCRIPCIÓN</t>
  </si>
  <si>
    <t>METODOLOGÍA</t>
  </si>
  <si>
    <r>
      <rPr>
        <b/>
        <sz val="10"/>
        <rFont val="Arial Narrow"/>
        <family val="2"/>
      </rPr>
      <t xml:space="preserve">Nota 1: </t>
    </r>
    <r>
      <rPr>
        <sz val="10"/>
        <rFont val="Arial Narrow"/>
        <family val="2"/>
      </rPr>
      <t xml:space="preserve">El personal logístico que el contratista disponga para atender las diferentes actividades de los eventos deberá estar vestido acorde con la naturaleza del evento que se desarrolle, y estar identificado de tal forma que pueda ser fácilmente reconocido por parte del público participante (camiseta, o escarapela o botón, etc.).
</t>
    </r>
    <r>
      <rPr>
        <b/>
        <sz val="10"/>
        <rFont val="Arial Narrow"/>
        <family val="2"/>
      </rPr>
      <t xml:space="preserve">Nota 2: </t>
    </r>
    <r>
      <rPr>
        <sz val="10"/>
        <rFont val="Arial Narrow"/>
        <family val="2"/>
      </rPr>
      <t xml:space="preserve">Se aclara que la entidad prevé un número máximo de asistentes a la actividad, por lo tanto, si la participación es menor a lo proyectado, las bebidas, refrigerios y alimentos se repartirá entre los asistentes, previa coordinación con la supervisión.
</t>
    </r>
    <r>
      <rPr>
        <b/>
        <sz val="10"/>
        <rFont val="Arial Narrow"/>
        <family val="2"/>
      </rPr>
      <t>Nota 3:</t>
    </r>
    <r>
      <rPr>
        <sz val="10"/>
        <rFont val="Arial Narrow"/>
        <family val="2"/>
      </rPr>
      <t xml:space="preserve"> El lugar donde se realizará la actividad debe cumplir con las normas y protocolos de bioseguridad.</t>
    </r>
  </si>
  <si>
    <t>Horas</t>
  </si>
  <si>
    <t xml:space="preserve">PROMOVER UNA FERIA GASTRONÓMICA Y DE EMPRENDIMIENTOS </t>
  </si>
  <si>
    <t>Promover una feria gastronómica y de emprendimientos (dos veces al año) que les permita a los servidores públicos dar a conocer sus habilidades y emprendimientos a los compañeros de trabajo, mediante el suministro de sillas, mesas, manteles y reconocimientos</t>
  </si>
  <si>
    <t>Refrigerios</t>
  </si>
  <si>
    <r>
      <rPr>
        <b/>
        <sz val="10"/>
        <rFont val="Arial Narrow"/>
        <family val="2"/>
      </rPr>
      <t>4.</t>
    </r>
    <r>
      <rPr>
        <sz val="10"/>
        <rFont val="Arial Narrow"/>
        <family val="2"/>
      </rPr>
      <t xml:space="preserve"> Suministrar agua (2 litros por dia) y café (200 mililitros por día) para cada uno de los asistentes a la actividad.</t>
    </r>
  </si>
  <si>
    <t>Unidad Ambiental de Cáqueza</t>
  </si>
  <si>
    <r>
      <rPr>
        <b/>
        <sz val="10"/>
        <rFont val="Arial Narrow"/>
        <family val="2"/>
      </rPr>
      <t>2.</t>
    </r>
    <r>
      <rPr>
        <sz val="10"/>
        <rFont val="Arial Narrow"/>
        <family val="2"/>
      </rPr>
      <t xml:space="preserve"> Suministrar refrigerio  (crispetas 300 gramos, gaseosa 400 mililitros y chocolatina 30 gramos). </t>
    </r>
  </si>
  <si>
    <t>Personas</t>
  </si>
  <si>
    <t>Platos de Comida</t>
  </si>
  <si>
    <t>Bebidas</t>
  </si>
  <si>
    <t>Reconocimientos</t>
  </si>
  <si>
    <t>Boletas de Cine</t>
  </si>
  <si>
    <t>Grupo Musical</t>
  </si>
  <si>
    <t>Actividad</t>
  </si>
  <si>
    <r>
      <rPr>
        <b/>
        <sz val="10"/>
        <rFont val="Arial Narrow"/>
        <family val="2"/>
      </rPr>
      <t>3</t>
    </r>
    <r>
      <rPr>
        <sz val="10"/>
        <rFont val="Arial Narrow"/>
        <family val="2"/>
      </rPr>
      <t>. Suministrar refrigerio (salpicón 100 mililitros y/o ensalada de fruta con helado 150 gramos ).</t>
    </r>
  </si>
  <si>
    <t>Locación</t>
  </si>
  <si>
    <t>Fogata</t>
  </si>
  <si>
    <r>
      <rPr>
        <b/>
        <sz val="10"/>
        <rFont val="Arial Narrow"/>
        <family val="2"/>
      </rPr>
      <t>Nota 1:</t>
    </r>
    <r>
      <rPr>
        <sz val="10"/>
        <rFont val="Arial Narrow"/>
        <family val="2"/>
      </rPr>
      <t xml:space="preserve">  Sólo se pagará por el número de participantes en la actividad.
</t>
    </r>
    <r>
      <rPr>
        <b/>
        <sz val="10"/>
        <rFont val="Arial Narrow"/>
        <family val="2"/>
      </rPr>
      <t>Nota 2:</t>
    </r>
    <r>
      <rPr>
        <sz val="10"/>
        <rFont val="Arial Narrow"/>
        <family val="2"/>
      </rPr>
      <t xml:space="preserve"> El lugar donde se realizará la actividad debe cumplir con las normas y protocolos de bioseguridad.
</t>
    </r>
    <r>
      <rPr>
        <b/>
        <sz val="10"/>
        <rFont val="Arial Narrow"/>
        <family val="2"/>
      </rPr>
      <t xml:space="preserve">Nota 3: </t>
    </r>
    <r>
      <rPr>
        <sz val="10"/>
        <rFont val="Arial Narrow"/>
        <family val="2"/>
      </rPr>
      <t xml:space="preserve">El Operador debe suministrar el servicio de transporte para las rutas indicadas dando estricto cumplimiento a las normas señaladas para la prestación de dicho servicio y contar con una póliza de responsabilidad civil extracontractual.
</t>
    </r>
    <r>
      <rPr>
        <b/>
        <sz val="10"/>
        <rFont val="Arial Narrow"/>
        <family val="2"/>
      </rPr>
      <t>Nota 4:</t>
    </r>
    <r>
      <rPr>
        <sz val="10"/>
        <rFont val="Arial Narrow"/>
        <family val="2"/>
      </rPr>
      <t xml:space="preserve"> El contratista debe garantizar vehículos que cumplan con la capacidad de pasajeros solicitada por la Entidad, la cual deberá coincidir con lo establecido en la licencia de tránsito y la tarjeta de operación del vehículo, por lo cual en ningún caso se admitirán pasajeros de pie o más personas que el número de sillas disponibles. Por ningún motivo deberá transportar personal diferente a funcionarios (y su núcleo familiar)  de CORPORINOQUIA, ni algún tipo de material o elemento que obstruya los pasillos o represente peligro para los ocupantes del vehículo.
</t>
    </r>
    <r>
      <rPr>
        <b/>
        <sz val="10"/>
        <rFont val="Arial Narrow"/>
        <family val="2"/>
      </rPr>
      <t xml:space="preserve">Nota 5: </t>
    </r>
    <r>
      <rPr>
        <sz val="10"/>
        <rFont val="Arial Narrow"/>
        <family val="2"/>
      </rPr>
      <t xml:space="preserve">Los vehículos deben contar con un dispositivo de regulación de velocidad y aire acondicionado cuando sea requerido, contar con cinturones de seguridad que deberán cumplir con las características técnicas de fijación o anclaje contempladas, garantizar el buen funcionamiento de elementos vitales de cada vehículo como: sistema de frenos, sistema de luces, llantas, sistema de dirección, limpia parabrisas, espejos, señal auditiva, silletería y salidas de emergencia, entre otras. También  cada vehículo debe tener el kit  de carreteras
</t>
    </r>
    <r>
      <rPr>
        <b/>
        <sz val="10"/>
        <rFont val="Arial Narrow"/>
        <family val="2"/>
      </rPr>
      <t>Nota 6:</t>
    </r>
    <r>
      <rPr>
        <sz val="10"/>
        <rFont val="Arial Narrow"/>
        <family val="2"/>
      </rPr>
      <t xml:space="preserve"> El personal logístico que el contratista disponga para atender las diferentes actividades de los eventos deberá estar vestido acorde con la naturaleza del evento que se desarrolle, y estar identificado de tal forma que pueda ser fácilmente reconocido por parte del público participante (camiseta, o escarapela o botón, etc.).</t>
    </r>
  </si>
  <si>
    <t>Mobiliario</t>
  </si>
  <si>
    <r>
      <t>Realizar a todo costo una (1) actividad denominada: tarde de vivencias recreativas en familia, para el personal de Corporinoquia Subsede Primavera Vichada (12</t>
    </r>
    <r>
      <rPr>
        <b/>
        <sz val="10"/>
        <rFont val="Arial Narrow"/>
        <family val="2"/>
      </rPr>
      <t xml:space="preserve"> personas</t>
    </r>
    <r>
      <rPr>
        <sz val="10"/>
        <rFont val="Arial Narrow"/>
        <family val="2"/>
      </rPr>
      <t>) y Unidad Ambiental en Cáqueza Cundinamarca  (10</t>
    </r>
    <r>
      <rPr>
        <b/>
        <sz val="10"/>
        <rFont val="Arial Narrow"/>
        <family val="2"/>
      </rPr>
      <t xml:space="preserve"> personas</t>
    </r>
    <r>
      <rPr>
        <sz val="10"/>
        <rFont val="Arial Narrow"/>
        <family val="2"/>
      </rPr>
      <t>)</t>
    </r>
  </si>
  <si>
    <t>Junio-Diciembre</t>
  </si>
  <si>
    <r>
      <rPr>
        <b/>
        <sz val="10"/>
        <rFont val="Arial Narrow"/>
        <family val="2"/>
      </rPr>
      <t>5.</t>
    </r>
    <r>
      <rPr>
        <sz val="10"/>
        <rFont val="Arial Narrow"/>
        <family val="2"/>
      </rPr>
      <t xml:space="preserve"> Realizar la entrega de reconocimientos para primer, segundo y tercer puesto, previa coordinación con la supervisión:
Primer puesto: Bono en restaurante u otro reconocimiento equivalente a 5 smdlv por integrante de equipo.
Segundo puesto: Bono en restaurante u otro reconocimiento equivalente a 4 smdlv,por integrante de equipo.
Tercer puesto: Bono en restaurante u otro reconocimiento equivalente a 3 smdlv, por integrante de equipo.                                                                                                                                                                                       </t>
    </r>
  </si>
  <si>
    <r>
      <rPr>
        <b/>
        <sz val="10"/>
        <rFont val="Arial Narrow"/>
        <family val="2"/>
      </rPr>
      <t xml:space="preserve">7. </t>
    </r>
    <r>
      <rPr>
        <sz val="10"/>
        <rFont val="Arial Narrow"/>
        <family val="2"/>
      </rPr>
      <t>Suministrar hidratación:  3 bebidas (cada una de 400 mililitros) como gaseosa, bebida hidratante en botella o jugo distribuidas durante el desarrollo del  campeonato.</t>
    </r>
  </si>
  <si>
    <t>Desayunos</t>
  </si>
  <si>
    <t>Almuerzos</t>
  </si>
  <si>
    <t>Cenas</t>
  </si>
  <si>
    <r>
      <rPr>
        <b/>
        <sz val="10"/>
        <rFont val="Arial Narrow"/>
        <family val="2"/>
      </rPr>
      <t>2.</t>
    </r>
    <r>
      <rPr>
        <sz val="10"/>
        <rFont val="Arial Narrow"/>
        <family val="2"/>
      </rPr>
      <t xml:space="preserve"> Suministrar alimentos</t>
    </r>
    <r>
      <rPr>
        <sz val="10"/>
        <color theme="1"/>
        <rFont val="Arial Narrow"/>
        <family val="2"/>
      </rPr>
      <t xml:space="preserve"> típicos, previa coordinación del menú con el supervisor del contrato.                                                                                        </t>
    </r>
    <r>
      <rPr>
        <sz val="10"/>
        <rFont val="Arial Narrow"/>
        <family val="2"/>
      </rPr>
      <t xml:space="preserve">
Desayuno: Huevos al gusto (300 gramos) caldo de costilla, un carbohidrato (100 gramos),  porción de fruta (100 gramos) y bebida. (fría o caliente, 200 mililitros)
Almuerzo: Dos porciones de carnes que sumen (300 gramos) ensalada (100 gramos), arroz (100 gramos), otro carbohidrato (100 gramos), postre (50 gramos) y jugo natural (400 mililitros).
Cena: Una porción de carne (300 gramos) ensalada (100 gramos), otro carbohidrato (100 gramos) y jugo natural (400 mililitros). </t>
    </r>
  </si>
  <si>
    <r>
      <rPr>
        <b/>
        <sz val="10"/>
        <rFont val="Arial Narrow"/>
        <family val="2"/>
      </rPr>
      <t>3.</t>
    </r>
    <r>
      <rPr>
        <sz val="10"/>
        <rFont val="Arial Narrow"/>
        <family val="2"/>
      </rPr>
      <t xml:space="preserve"> Suministrar refrigerios</t>
    </r>
    <r>
      <rPr>
        <sz val="10"/>
        <rFont val="Arial Narrow"/>
        <family val="2"/>
      </rPr>
      <t xml:space="preserve"> previa coordinación del menú con el supervisor del contrato. Carbohidrato (100 gramos) y jugo natural (400 mililitros).</t>
    </r>
  </si>
  <si>
    <t xml:space="preserve">ENCUENTRO FAMILIAR INSTITUCIONAL CON SALIDA ECOLÓGICA  </t>
  </si>
  <si>
    <r>
      <rPr>
        <b/>
        <sz val="10"/>
        <rFont val="Arial Narrow"/>
        <family val="2"/>
      </rPr>
      <t xml:space="preserve">5. </t>
    </r>
    <r>
      <rPr>
        <sz val="10"/>
        <rFont val="Arial Narrow"/>
        <family val="2"/>
      </rPr>
      <t>Suministrar el transporte terrestre en buses modelo 2020-2026 en la siguiente ruta: Corporinoquia — Lugar de la Actividad - Corporinoquia. Previa coordinación con el Supervisor del contrato. Distancia del recorrido no mayor a 6 horas de la sede de trabajo.</t>
    </r>
  </si>
  <si>
    <t>pasadia familiar</t>
  </si>
  <si>
    <t>Transporte Personas</t>
  </si>
  <si>
    <t>EDUCACIÓN EN ARTES Y ARTESANÍAS</t>
  </si>
  <si>
    <t>Mayo- Diciembre</t>
  </si>
  <si>
    <t>Contratar la  organización y ejecución integral (a todo costo) de una actividad familiar  que incluya salida ecológica  acorde al número de servidores públicos y sus familias para el personal de Corporinoquia Sede Yopal ( 186 personas),  Subsede Arauca (24 personas) y Unidad Ambiental en Cáqueza Cundinamarca  (15 personas)</t>
  </si>
  <si>
    <t>Abril - Diciembre</t>
  </si>
  <si>
    <t>Abril-Diciembre</t>
  </si>
  <si>
    <r>
      <rPr>
        <b/>
        <sz val="10"/>
        <rFont val="Arial Narrow"/>
        <family val="2"/>
      </rPr>
      <t xml:space="preserve">2. </t>
    </r>
    <r>
      <rPr>
        <sz val="10"/>
        <rFont val="Arial Narrow"/>
        <family val="2"/>
      </rPr>
      <t xml:space="preserve">Se deberá otorgar reconocimiento a los participantes de cada feria, de acuerdo con la siguiente distribución:
Sede Yopal: reconocimiento para el primer, segundo y tercer puesto.
Subsedes y Unidad Ambiental: reconocimiento para el primer y segundo puesto.
Reconocimientos previa coordinación con la supervisión:
Primer puesto: Bono en restaurante u otro reconocimiento equivalente a 5 smdlv 
Segundo puesto: Bono en restaurante u otro reconocimiento equivalente a 4 smdlv
Tercer puesto: Bono en restaurante u otro reconocimiento equivalente a 3 smdlv                                                                                                                                                                                </t>
    </r>
    <r>
      <rPr>
        <sz val="10"/>
        <rFont val="Arial Narrow"/>
        <family val="2"/>
      </rPr>
      <t xml:space="preserve">        </t>
    </r>
  </si>
  <si>
    <r>
      <t>1.</t>
    </r>
    <r>
      <rPr>
        <sz val="10"/>
        <rFont val="Arial Narrow"/>
        <family val="2"/>
      </rPr>
      <t xml:space="preserve">Suministrar sillas, mesas  y manteles,  elementos  necesarios para el desarrollo de la feria gastronómica y de emprendimiento.         
                                                                                                                                            </t>
    </r>
    <r>
      <rPr>
        <b/>
        <sz val="10"/>
        <rFont val="Arial Narrow"/>
        <family val="2"/>
      </rPr>
      <t>Nota 1</t>
    </r>
    <r>
      <rPr>
        <sz val="10"/>
        <rFont val="Arial Narrow"/>
        <family val="2"/>
      </rPr>
      <t xml:space="preserve">: Se aclara que la entidad prevé un número máximo de participantes en la feria, por lo tanto, si la participación es menor a lo proyectado, solo se reconocerá lo efectivamente requerido por la supervisión.   </t>
    </r>
  </si>
  <si>
    <t>Contratar el servicio de cine para los servidores públicos de la Entidad, el cual deberá incluir la entrega de boletas de ingreso a sala de cine, permitiendo la asistencia del servidor y un acompañante.</t>
  </si>
  <si>
    <r>
      <rPr>
        <b/>
        <sz val="10"/>
        <rFont val="Arial Narrow"/>
        <family val="2"/>
      </rPr>
      <t>1.</t>
    </r>
    <r>
      <rPr>
        <sz val="10"/>
        <rFont val="Arial Narrow"/>
        <family val="2"/>
      </rPr>
      <t xml:space="preserve"> El contratista deberá garantizar:
La entrega de cuatro (4) boletas de cine por servidor, distribuidas así:
Dos (2) boletas para el servidor público.
Dos (2) boletas para un (1) acompañante.
</t>
    </r>
    <r>
      <rPr>
        <b/>
        <sz val="10"/>
        <rFont val="Arial Narrow"/>
        <family val="2"/>
      </rPr>
      <t>Nota 1</t>
    </r>
    <r>
      <rPr>
        <sz val="10"/>
        <rFont val="Arial Narrow"/>
        <family val="2"/>
      </rPr>
      <t>: Las boletas de cine deberán tener una vigencia de un año, para que los servidores puedan disfrutar de la actividad en el momento que lo deseen.</t>
    </r>
  </si>
  <si>
    <r>
      <rPr>
        <b/>
        <sz val="10"/>
        <rFont val="Arial Narrow"/>
        <family val="2"/>
      </rPr>
      <t>1.</t>
    </r>
    <r>
      <rPr>
        <sz val="10"/>
        <rFont val="Arial Narrow"/>
        <family val="2"/>
      </rPr>
      <t xml:space="preserve"> Disponer toda la logística requerida, para la realización de una (1) tarde de vivencias recreativas que comprende juegos de mesa, juegos autoctonos, juegos de infancia, karaoke, tarde de piscina, actividad lúdica recreativa dirigida etc. para los servidores públicos de Corporinoquia Subsede Primavera- Vichada, Subsede Arauca- Arauca y Unidad Ambiental de Cáqueza-Cundinamarca, ( 1 acompañante por servidor)                                                                                                                   </t>
    </r>
    <r>
      <rPr>
        <b/>
        <sz val="10"/>
        <rFont val="Arial Narrow"/>
        <family val="2"/>
      </rPr>
      <t>Nota 1:</t>
    </r>
    <r>
      <rPr>
        <sz val="10"/>
        <rFont val="Arial Narrow"/>
        <family val="2"/>
      </rPr>
      <t xml:space="preserve"> El lugar a realizar la actividad debe ser dentro del perímetro urbano de la sede de trabajo, con distancia no superior a 3 kilómetros de la misma. Debe contar con baños, lavamanos, parqueadero, sonido, cumplir con las normas de bioseguridad y exclusividad para la actividad. El personal se desplazará por sus propios medios hasta el lugar.
</t>
    </r>
    <r>
      <rPr>
        <b/>
        <sz val="10"/>
        <rFont val="Arial Narrow"/>
        <family val="2"/>
      </rPr>
      <t>Nota 2</t>
    </r>
    <r>
      <rPr>
        <sz val="10"/>
        <rFont val="Arial Narrow"/>
        <family val="2"/>
      </rPr>
      <t xml:space="preserve">: Se aclara que la entidad prevé un número máximo de asistentes a la actividad, por lo tanto, si la participación es menor a lo proyectado, el refrigerio se repartirá entre los asistentes, previa coordinación con la supervisión.
</t>
    </r>
    <r>
      <rPr>
        <b/>
        <sz val="10"/>
        <rFont val="Arial Narrow"/>
        <family val="2"/>
      </rPr>
      <t>Nota 3</t>
    </r>
    <r>
      <rPr>
        <sz val="10"/>
        <rFont val="Arial Narrow"/>
        <family val="2"/>
      </rPr>
      <t>: El personal logístico que el contratista disponga para atender las diferentes actividades de los eventos deberá estar vestido acorde con la naturaleza del evento que se desarrolle, y estar identificado de tal forma que pueda ser fácilmente reconocido por parte del público participante (camiseta, o escarapela o botón, etc.).</t>
    </r>
  </si>
  <si>
    <t>REALIZAR ACTIVIDAD ENCUENTRO INSTITUCIONAL DE CIERRE DE VIGENCIA – “SOMOS EQUIPO”</t>
  </si>
  <si>
    <t>Contratar la organización y ejecución integral de un encuentro institucional de cierre de vigencia, que permita reunir a todo el personal en un mismo espacio físico, promoviendo la interacción directa, la cohesión organizacional y el disfrute de expresiones culturales,  dirigido a los servidores públicos de Corporinoquia  Sede Yopal, Subsede Primavera Vichada, Subsede Arauca  y Unidad Ambiental en Cáqueza Cundinamarca.</t>
  </si>
  <si>
    <t>mesas y sillas</t>
  </si>
  <si>
    <t>Decoración</t>
  </si>
  <si>
    <t>Muestra cultural</t>
  </si>
  <si>
    <r>
      <rPr>
        <b/>
        <sz val="10"/>
        <rFont val="Arial Narrow"/>
        <family val="2"/>
      </rPr>
      <t>3.</t>
    </r>
    <r>
      <rPr>
        <sz val="10"/>
        <rFont val="Arial Narrow"/>
        <family val="2"/>
      </rPr>
      <t xml:space="preserve"> Suministrar refrigerio.( Hamburguesa (carne de 125 gramos y vegetales) y gaseosa 400 mililitros).  </t>
    </r>
  </si>
  <si>
    <r>
      <rPr>
        <b/>
        <sz val="10"/>
        <rFont val="Arial Narrow"/>
        <family val="2"/>
      </rPr>
      <t>4.</t>
    </r>
    <r>
      <rPr>
        <sz val="10"/>
        <rFont val="Arial Narrow"/>
        <family val="2"/>
      </rPr>
      <t xml:space="preserve"> Suministrar alimentos  que incluya dos carnes sumadas ambas  (250 gramos) ensalada (100 gramos), arroz (100 gramos), otro carbohidrato (100 gramos) y postre (50 gramos). Igualmente suministrar bebidas como gaseosa, bebida hidratante en botella o jugo en botella distribuidas así: 1 bebida de bienvenida (350-400 mililitros), 1 bebida con  la comida  (350-400 mililitros) y 2 bebidas después de la comida  (350-400 mililitros cada una).</t>
    </r>
  </si>
  <si>
    <r>
      <rPr>
        <b/>
        <sz val="10"/>
        <rFont val="Arial Narrow"/>
        <family val="2"/>
      </rPr>
      <t>1</t>
    </r>
    <r>
      <rPr>
        <sz val="10"/>
        <rFont val="Arial Narrow"/>
        <family val="2"/>
      </rPr>
      <t>. Planear y organizar una actividad grupal lúdica y recreativa guiada por facilitador  profesional, que fomenten la interacción entre servidores de diferentes sedes.</t>
    </r>
  </si>
  <si>
    <t>Sonido</t>
  </si>
  <si>
    <r>
      <rPr>
        <b/>
        <sz val="10"/>
        <rFont val="Arial Narrow"/>
        <family val="2"/>
      </rPr>
      <t xml:space="preserve">6. </t>
    </r>
    <r>
      <rPr>
        <sz val="10"/>
        <rFont val="Arial Narrow"/>
        <family val="2"/>
      </rPr>
      <t xml:space="preserve"> Disponer de un grupo musical durante tres ( 3) horas para amenizar la actividad. (El grupo integrado por mínimo 3 personas).      </t>
    </r>
  </si>
  <si>
    <t xml:space="preserve">CELEBRACIÓN DIA DEL SERVIDOR PÚBLICO </t>
  </si>
  <si>
    <r>
      <t>Celebración del Día del Servidor Público mediante el desarrollo de una actividad reflexiva y deportiva orientada al fortalecimiento del bienestar, la integración y el sentido de pertenencia institucional, dirigida al personal Corporinoquia Sede Yopal (</t>
    </r>
    <r>
      <rPr>
        <b/>
        <sz val="10"/>
        <rFont val="Arial Narrow"/>
        <family val="2"/>
      </rPr>
      <t>62 Servidores Públicos</t>
    </r>
    <r>
      <rPr>
        <sz val="10"/>
        <rFont val="Arial Narrow"/>
        <family val="2"/>
      </rPr>
      <t>), Subsede Primavera Vichada (</t>
    </r>
    <r>
      <rPr>
        <b/>
        <sz val="10"/>
        <rFont val="Arial Narrow"/>
        <family val="2"/>
      </rPr>
      <t>6 Servidores Públicos</t>
    </r>
    <r>
      <rPr>
        <sz val="10"/>
        <rFont val="Arial Narrow"/>
        <family val="2"/>
      </rPr>
      <t>), Subsede Arauca (</t>
    </r>
    <r>
      <rPr>
        <b/>
        <sz val="10"/>
        <rFont val="Arial Narrow"/>
        <family val="2"/>
      </rPr>
      <t>8 Servidores Públicos</t>
    </r>
    <r>
      <rPr>
        <sz val="10"/>
        <rFont val="Arial Narrow"/>
        <family val="2"/>
      </rPr>
      <t>) y Unidad Ambiental en Cáqueza Cundinamarca  (</t>
    </r>
    <r>
      <rPr>
        <b/>
        <sz val="10"/>
        <rFont val="Arial Narrow"/>
        <family val="2"/>
      </rPr>
      <t>5 Servidores Públicos</t>
    </r>
    <r>
      <rPr>
        <sz val="10"/>
        <rFont val="Arial Narrow"/>
        <family val="2"/>
      </rPr>
      <t>)</t>
    </r>
  </si>
  <si>
    <r>
      <rPr>
        <b/>
        <sz val="10"/>
        <color theme="1"/>
        <rFont val="Arial Narrow"/>
        <family val="2"/>
      </rPr>
      <t>1.</t>
    </r>
    <r>
      <rPr>
        <sz val="10"/>
        <color theme="1"/>
        <rFont val="Arial Narrow"/>
        <family val="2"/>
      </rPr>
      <t xml:space="preserve"> Realizar actividad reflexiva orientada al fortalecimiento del bienestar, la integración y el sentido de pertenencia institucional. Duración una (1) hora, (modalidad presencial).</t>
    </r>
  </si>
  <si>
    <r>
      <rPr>
        <b/>
        <sz val="10"/>
        <rFont val="Arial Narrow"/>
        <family val="2"/>
      </rPr>
      <t>4.</t>
    </r>
    <r>
      <rPr>
        <sz val="10"/>
        <rFont val="Arial Narrow"/>
        <family val="2"/>
      </rPr>
      <t xml:space="preserve"> Realizar a todo costo un (1) torneo de tejo y/o bolirana  para los servidores públicos de la planta de personal de Corporinoquia Sede Yopal,  Primavera Vichada, Arauca. Arauca  y Unidad Ambiental en Cáqueza Cundinamarca.</t>
    </r>
    <r>
      <rPr>
        <b/>
        <sz val="10"/>
        <rFont val="Arial Narrow"/>
        <family val="2"/>
      </rPr>
      <t xml:space="preserve">                                                                                Nota:</t>
    </r>
    <r>
      <rPr>
        <sz val="10"/>
        <rFont val="Arial Narrow"/>
        <family val="2"/>
      </rPr>
      <t xml:space="preserve"> Disponer de toda la logística necesaria para la actividad: juzgamiento ( jueces ),  alquiler de canchas, personal de primeros auxilios, y todo lo demás necesario para el correcto desarrollo de la actividad previa coordinación con el supervisor del contrato.                                                                                                                                El lugar a realizar la actividad deportiva debe ser dentro del perímetro urbano de la sede de trabajo, con distancia no superior a 3 kilómetros de la misma. Debe contar con baños, lavamanos, parqueadero, sonido y exclusividad para la actividad. El personal se desplazará por sus propios medios hasta el lugar.</t>
    </r>
  </si>
  <si>
    <r>
      <rPr>
        <b/>
        <sz val="10"/>
        <rFont val="Arial Narrow"/>
        <family val="2"/>
      </rPr>
      <t>6.</t>
    </r>
    <r>
      <rPr>
        <sz val="10"/>
        <rFont val="Arial Narrow"/>
        <family val="2"/>
      </rPr>
      <t xml:space="preserve"> Suministrar un refrigerio (empanada y/o flauta de 75 gramos  de carne o pollo )  </t>
    </r>
  </si>
  <si>
    <r>
      <rPr>
        <b/>
        <sz val="10"/>
        <rFont val="Arial Narrow"/>
        <family val="2"/>
      </rPr>
      <t xml:space="preserve">Nota 1: </t>
    </r>
    <r>
      <rPr>
        <sz val="10"/>
        <rFont val="Arial Narrow"/>
        <family val="2"/>
      </rPr>
      <t xml:space="preserve">Para las Subsedes y Unidad Ambiental aplica premios hasta el segundo puesto
</t>
    </r>
    <r>
      <rPr>
        <b/>
        <sz val="10"/>
        <rFont val="Arial Narrow"/>
        <family val="2"/>
      </rPr>
      <t>Nota 2:</t>
    </r>
    <r>
      <rPr>
        <sz val="10"/>
        <rFont val="Arial Narrow"/>
        <family val="2"/>
      </rPr>
      <t xml:space="preserve"> Los equipos para sede principal será de máximo 4 servidores y subsedes y Unidad Ambiental 2 servidores.</t>
    </r>
    <r>
      <rPr>
        <b/>
        <sz val="10"/>
        <rFont val="Arial Narrow"/>
        <family val="2"/>
      </rPr>
      <t xml:space="preserve">
Nota 3: </t>
    </r>
    <r>
      <rPr>
        <sz val="10"/>
        <rFont val="Arial Narrow"/>
        <family val="2"/>
      </rPr>
      <t xml:space="preserve">Premios previa coordinación con la supervisión:
Primer puesto: Bono en restaurante u otro premio por valor de 5 smdlv por cada integrante del equipo.
Segundo puesto: Bono en restaurante  u otro premio por valor de 4 smdlv. por cada integrante del equipo.
Tercer puesto: Bono en restaurante  u otro premio por valor de 3 smdlv. por cada integrante del equipo.                                                                                                                                                                                                                   </t>
    </r>
    <r>
      <rPr>
        <b/>
        <sz val="10"/>
        <rFont val="Arial Narrow"/>
        <family val="2"/>
      </rPr>
      <t xml:space="preserve">Nota 4: </t>
    </r>
    <r>
      <rPr>
        <sz val="10"/>
        <rFont val="Arial Narrow"/>
        <family val="2"/>
      </rPr>
      <t xml:space="preserve">Para la realización de  la actividad reflexiva orientada al fortalecimiento del bienestar, la integración y el sentido de pertenencia institucional, deberá ser efectuada por un Profesional  en psicología, que acredite un año de experiencia profesional. El contratista dispondrá de las instalaciones para la realización de la actividad.
</t>
    </r>
    <r>
      <rPr>
        <b/>
        <sz val="10"/>
        <rFont val="Arial Narrow"/>
        <family val="2"/>
      </rPr>
      <t xml:space="preserve">Nota 5: </t>
    </r>
    <r>
      <rPr>
        <sz val="10"/>
        <rFont val="Arial Narrow"/>
        <family val="2"/>
      </rPr>
      <t xml:space="preserve">Se aclara que la entidad prevé un número máximo de asistentes a la actividad, por lo tanto, si la participación es menor a lo proyectado, las bebidas y refrigerios se repartirá entre los asistentes, previa coordinación con la supervisión.
</t>
    </r>
    <r>
      <rPr>
        <b/>
        <sz val="10"/>
        <rFont val="Arial Narrow"/>
        <family val="2"/>
      </rPr>
      <t>Nota 6:</t>
    </r>
    <r>
      <rPr>
        <sz val="10"/>
        <rFont val="Arial Narrow"/>
        <family val="2"/>
      </rPr>
      <t xml:space="preserve"> El lugar donde se realizará la actividad debe cumplir con las normas y protocolos de bioseguridad.   
</t>
    </r>
  </si>
  <si>
    <r>
      <rPr>
        <b/>
        <sz val="10"/>
        <rFont val="Arial Narrow"/>
        <family val="2"/>
      </rPr>
      <t>1.</t>
    </r>
    <r>
      <rPr>
        <sz val="10"/>
        <rFont val="Arial Narrow"/>
        <family val="2"/>
      </rPr>
      <t xml:space="preserve"> Contratar la  organización, planeación y ejecución integral (a todo costo) de un encuentro familiar institucional con una duración de tres (3) días y dos (2) noches, dirigida al personal de planta de la Corporación y sus familias, con el propósito de fortalecer los lazos afectivos, las relaciones interpersonales, la integración familiar, la recreación y el disfrute de la naturaleza, en el marco del Plan de Bienestar Social e Incentivos., de acuerdo con el cronograma establecido por la Corporación, previa coordinación con el supervisor del contrato. 
Condiciones: 
La actividad deberá realizarse en una reserva natural, hotel campestre, eco hotel u hotel de características similares, ubicado a una distancia máxima de seis (6) horas desde la sede principal de trabajo de la Entidad. El contratista deberá garantizar acomodación múltiple por familia. La habitación que cuente con baño privado, televisión y servicio de wifi).                                                                              
 El lugar debe ofrecer para el descanso zona de hamacas, juegos tradicionales y de mesa, zonas verdes y  zona húmeda (piscina con profundidades aptas para niños y adultos.</t>
    </r>
  </si>
  <si>
    <r>
      <rPr>
        <b/>
        <sz val="10"/>
        <rFont val="Arial Narrow"/>
        <family val="2"/>
      </rPr>
      <t>6.</t>
    </r>
    <r>
      <rPr>
        <sz val="10"/>
        <rFont val="Arial Narrow"/>
        <family val="2"/>
      </rPr>
      <t xml:space="preserve"> Salida ecológica – Pasadía familiar. Bioparque ubicado en el departamento de Boyacá, que cuente con infraestructura turística certificada,  con senderos ecológicos, fuentes de agua, bosques nativos, animales domésticos, exóticos y silvestres de casi 100 especies diferentes, que contemple como mínimo:
Recorrido general
Ingreso a al menos una (1) atracción turísticas por persona.
Transporte ida y regreso desde el lugar de alojamiento.
Dos refrigerios durante la jornada 
Almuerzo para todos los asistentes
Los almuerzos, refrigerios y transporte ter serán conforme a lo descrito en el numeral 2 y 3 de la actividad</t>
    </r>
  </si>
  <si>
    <r>
      <rPr>
        <b/>
        <sz val="10"/>
        <color theme="1"/>
        <rFont val="Arial Narrow"/>
        <family val="2"/>
      </rPr>
      <t>2.</t>
    </r>
    <r>
      <rPr>
        <sz val="10"/>
        <color theme="1"/>
        <rFont val="Arial Narrow"/>
        <family val="2"/>
      </rPr>
      <t xml:space="preserve"> Disco Duro 500 Gb Externo (portable) Usb 3.0 de Alta Velocidad de Lectura y Escritura, Factor de forma de 2.5 pulgadas, Capacidad de 500 GigaBytes, Tipo de almacenamiento del disco: HDD,  con cable de conexión USB incluido, alusivo al día del servidor público.</t>
    </r>
  </si>
  <si>
    <t>Contratar la  organización y ejecución integral (a todo costo) de una actividad familiar  que incluya salida ecológica  acorde al número de servidores públicos y sus familias para el personal de Corporinoquia Subsede Vichada ( 18 personas)</t>
  </si>
  <si>
    <t>Subsede Primavera ( Vichada)</t>
  </si>
  <si>
    <r>
      <rPr>
        <b/>
        <sz val="10"/>
        <rFont val="Arial Narrow"/>
        <family val="2"/>
      </rPr>
      <t xml:space="preserve">5. </t>
    </r>
    <r>
      <rPr>
        <sz val="10"/>
        <rFont val="Arial Narrow"/>
        <family val="2"/>
      </rPr>
      <t>Suministrar el transporte terrestre en buseta,  o camioneta de servicio especial modelo 2019-2025 y/o transporte fluvial en la siguiente ruta: Corporinoquia, Sede La Primavera — Lugar de la Actividad - Corporinoquia, Sede La Primavera. Previa coordinación con el Supervisor del contrato. Con distancia no mayor a 8 horas de la sede de trabajo</t>
    </r>
  </si>
  <si>
    <r>
      <rPr>
        <b/>
        <sz val="10"/>
        <rFont val="Arial Narrow"/>
        <family val="2"/>
      </rPr>
      <t>Seguro para acompañantes de los servidores públicos.</t>
    </r>
    <r>
      <rPr>
        <sz val="10"/>
        <rFont val="Arial Narrow"/>
        <family val="2"/>
      </rPr>
      <t xml:space="preserve"> El oferente deberá garantizar, durante la totalidad de las actividades que incluya acompañantes y/o familiares, un seguro de accidentes personales que ampare exclusivamente a los acompañantes y/o familiares de los servidores públicos participantes, quienes no se encuentran cubiertos por el Sistema General de Riesgos Laborales. Dicho seguro deberá cubrir, como mínimo, los riesgos de muerte accidental, incapacidad total y permanente, gastos médicos derivados de accidente y traslado asistencial, y deberá estar vigente durante todo el desarrollo del evento. El valor del seguro deberá estar incluido dentro de la cotización presentada, y el oferente deberá adjuntar certificación o copia del amparo, indicando aseguradora, vigencia, coberturas y número de personas cubiertas.</t>
    </r>
  </si>
  <si>
    <t>Disco duro</t>
  </si>
  <si>
    <r>
      <rPr>
        <b/>
        <sz val="10"/>
        <rFont val="Arial Narrow"/>
        <family val="2"/>
      </rPr>
      <t>9.</t>
    </r>
    <r>
      <rPr>
        <sz val="10"/>
        <rFont val="Arial Narrow"/>
        <family val="2"/>
      </rPr>
      <t xml:space="preserve"> Realizar Fogata acompañada ( 2 horas) , cumpliendo con las normas de seguridad y manejo ambiental.
* Malvaviscos para los participantes, con una provisión mínima de diez (10) unidades por asistente.
* Acompañamiento musical en vivo, a cargo de un intérprete con guitarra o cuatro llanero, acorde con el contexto cultural de la región (1 hora).
*Animador de la actividad, encargado de dinamizar la participación, promover la integración y conducir las actividades lúdicas durante el desarrollo de la jornada ( 2 horas).
</t>
    </r>
    <r>
      <rPr>
        <b/>
        <sz val="10"/>
        <rFont val="Arial Narrow"/>
        <family val="2"/>
      </rPr>
      <t>Nota</t>
    </r>
    <r>
      <rPr>
        <sz val="10"/>
        <rFont val="Arial Narrow"/>
        <family val="2"/>
      </rPr>
      <t>: Para la sede Yopal el paseo familiar se dividirá en 3 grupos debido al número de personas, por lo tanto deberán tenerlo en cuenta al cotizar el item.</t>
    </r>
  </si>
  <si>
    <r>
      <rPr>
        <b/>
        <sz val="10"/>
        <rFont val="Arial Narrow"/>
        <family val="2"/>
      </rPr>
      <t>7.</t>
    </r>
    <r>
      <rPr>
        <sz val="10"/>
        <rFont val="Arial Narrow"/>
        <family val="2"/>
      </rPr>
      <t xml:space="preserve"> Realizar Fogata acompañada (2 horas) , cumpliendo con las normas de seguridad y manejo ambiental.
* Malvaviscos para los participantes, con una provisión mínima de diez (10) unidades por asistente.
* Acompañamiento musical en vivo, a cargo de un intérprete con guitarra o cuatro llanero, acorde con el contexto cultural de la región ( 1 hora).
*Animador de la actividad, encargado de dinamizar la participación, promover la integración y conducir las actividades lúdicas durante el desarrollo de la jornada (2 horas).
</t>
    </r>
    <r>
      <rPr>
        <b/>
        <sz val="10"/>
        <rFont val="Arial Narrow"/>
        <family val="2"/>
      </rPr>
      <t>Nota</t>
    </r>
    <r>
      <rPr>
        <sz val="10"/>
        <rFont val="Arial Narrow"/>
        <family val="2"/>
      </rPr>
      <t>: Para la sede Yopal el paseo familiar se dividirá en 3 grupos debido al número de personas, por lo tanto deberán tenerlo en cuenta al cotizar el item.</t>
    </r>
  </si>
  <si>
    <t>Automaquillaje</t>
  </si>
  <si>
    <t>Pintura</t>
  </si>
  <si>
    <r>
      <rPr>
        <b/>
        <sz val="10"/>
        <rFont val="Arial"/>
        <family val="2"/>
      </rPr>
      <t xml:space="preserve">Nota 1: </t>
    </r>
    <r>
      <rPr>
        <sz val="10"/>
        <rFont val="Arial"/>
        <family val="2"/>
      </rPr>
      <t xml:space="preserve">El contratista deberá garantizar: Instructor calificado con experiencia, diseño y desarrollo de una metodología práctica, participativa y didáctica, orientación técnica permanente durante la actividad. 
</t>
    </r>
    <r>
      <rPr>
        <b/>
        <sz val="10"/>
        <rFont val="Arial"/>
        <family val="2"/>
      </rPr>
      <t>Nota 2:</t>
    </r>
    <r>
      <rPr>
        <sz val="10"/>
        <rFont val="Arial"/>
        <family val="2"/>
      </rPr>
      <t xml:space="preserve"> Los materiales, insumos y herramientas requeridos para el desarrollo del taller serán aportados por cada servidor participante, de conformidad con las indicaciones previas que se impartan por parte del contratista y la supervisión.
</t>
    </r>
  </si>
  <si>
    <t>Contratar la planeación, organización y ejecución integral de una jornada de educación en artes y artesanías, dirigida a servidores públicos, consistente en la realización de dos (2) talleres prácticos, con una intensidad de cuatro (4) horas de clase cada taller, las cuales podrán ejecutarse de manera continua o distribuidas en una o más jornadas, de acuerdo con la programación definida por la Entidad y previa coordinación con la supervisión del contrato,  para el personal de Sede Yopal, Subsede Arauca, Primavera Vichada y Unidad Ambiental -Caqueza.</t>
  </si>
  <si>
    <r>
      <rPr>
        <b/>
        <sz val="10"/>
        <rFont val="Arial Narrow"/>
        <family val="2"/>
      </rPr>
      <t>7.</t>
    </r>
    <r>
      <rPr>
        <sz val="10"/>
        <rFont val="Arial Narrow"/>
        <family val="2"/>
      </rPr>
      <t xml:space="preserve"> Salida ecológica – Pasadía familiar. Se deberá incluir una salida ecológica tipo pasadía familiar por la zona sur occidental turística del departamento de Casanare, que contemple como mínimo:
Ingreso a al menos dos (2) atracciones turísticas por persona.
Transporte ida y regreso desde el lugar de alojamiento.
Dos refrigerios durante la jornada 
Almuerzo para todos los asistentes
Los almuerzos, refrigerios y transporte ter serán conforme a lo descrito en el numeral 2 y 3 de la actividad</t>
    </r>
  </si>
  <si>
    <r>
      <rPr>
        <b/>
        <sz val="10"/>
        <rFont val="Arial Narrow"/>
        <family val="2"/>
      </rPr>
      <t>8.</t>
    </r>
    <r>
      <rPr>
        <sz val="10"/>
        <rFont val="Arial Narrow"/>
        <family val="2"/>
      </rPr>
      <t xml:space="preserve"> Salida ecológica – Pasadía familiar. Bioparque o parque temático ubicado en el Departamento del Meta, que cuente con infraestructura turística,  con senderos ecológicos, fuentes de agua, animales domésticos, exóticos y silvestres, que contemple como mínimo:
Recorrido general
Ingreso a al menos una (1) atracción turísticas por persona.
Transporte ida y regreso desde el lugar de alojamiento.
Dos refrigerios durante la jornada 
Almuerzo para todos los asistentes
Los almuerzos, refrigerios y transporte ter serán conforme a lo descrito en el numeral 2 y 3 de la actividad</t>
    </r>
  </si>
  <si>
    <r>
      <rPr>
        <b/>
        <sz val="10"/>
        <rFont val="Arial Narrow"/>
        <family val="2"/>
      </rPr>
      <t>6.</t>
    </r>
    <r>
      <rPr>
        <sz val="10"/>
        <rFont val="Arial Narrow"/>
        <family val="2"/>
      </rPr>
      <t xml:space="preserve"> Salida ecológica – Pasadía familiar. Bioparque o parque temático ubicado en el Departamento del Meta, que cuente con infraestructura turística,  con senderos ecológicos, fuentes de agua, animales domésticos, exóticos y silvestres, que contemple como mínimo:
Recorrido general
Ingreso a al menos una (1) atracción turísticas por persona.
Transporte ida y regreso desde el lugar de alojamiento.
Dos refrigerios durante la jornada 
Almuerzo para todos los asistentes
Los almuerzos, refrigerios y transporte ter serán conforme a lo descrito en el numeral 2 y 3 de la actividad</t>
    </r>
  </si>
  <si>
    <r>
      <rPr>
        <b/>
        <sz val="10"/>
        <rFont val="Arial Narrow"/>
        <family val="2"/>
      </rPr>
      <t xml:space="preserve">1. </t>
    </r>
    <r>
      <rPr>
        <sz val="10"/>
        <rFont val="Arial Narrow"/>
        <family val="2"/>
      </rPr>
      <t>Realizar a todo costo la actividad con una duración de cuatro (4) días y tres (3) noches, en un lugar con distancia no mayor a 8 horas de la sede de trabajo  ( reserva natural- hotel, eco hotel, hotel campestre), para el personal de planta y sus familias ( 2 acompañantes por servidor), que permitan el fortalecimiento de los lazos afectivos, relaciones interpersonales, la recreación,  y goce e interacción con la naturaleza, de acuerdo con el cronograma establecido por la Corporación, previa coordinación con el supervisor del contrato. Acomodación múltiple por familia (habitación con baño privado, televisión y wifi).                                                                                                             El lugar debe ofrecer para el descanso zona de hamacas, juegos tradicionales y de mesa, zonas verdes y  zona húmeda (piscina con profundidades aptas para niños y adultos ).</t>
    </r>
  </si>
  <si>
    <r>
      <rPr>
        <b/>
        <sz val="10"/>
        <rFont val="Arial Narrow"/>
        <family val="2"/>
      </rPr>
      <t>2</t>
    </r>
    <r>
      <rPr>
        <sz val="10"/>
        <rFont val="Arial Narrow"/>
        <family val="2"/>
      </rPr>
      <t xml:space="preserve">. Muestra cultural orientada a promover el disfrute del arte, la creatividad y el bienestar emocional de los participantes, consistente en un cuentero o una pareja de baile artística (tango y/o carnaval), según definición del supervisor del contrato.
</t>
    </r>
  </si>
  <si>
    <r>
      <rPr>
        <b/>
        <sz val="10"/>
        <rFont val="Arial Narrow"/>
        <family val="2"/>
      </rPr>
      <t>3.</t>
    </r>
    <r>
      <rPr>
        <sz val="10"/>
        <rFont val="Arial Narrow"/>
        <family val="2"/>
      </rPr>
      <t xml:space="preserve"> Suministrar refrigerio (Fruta (40 gramos, proteína (150 gramos) y jugo natural 400 mililitros)</t>
    </r>
  </si>
  <si>
    <r>
      <rPr>
        <b/>
        <sz val="10"/>
        <rFont val="Arial Narrow"/>
        <family val="2"/>
      </rPr>
      <t>5.</t>
    </r>
    <r>
      <rPr>
        <sz val="10"/>
        <rFont val="Arial Narrow"/>
        <family val="2"/>
      </rPr>
      <t xml:space="preserve"> Suministrar el servicio de sonido durante todo el desarrollo del evento, micrófonos y demás elementos técnicos necesarios, así como la participación de un animador que dinamice la actividad y acompañe el desarrollo de la jornada, (mínimo 6 horas).</t>
    </r>
  </si>
  <si>
    <r>
      <rPr>
        <b/>
        <sz val="10"/>
        <rFont val="Arial Narrow"/>
        <family val="2"/>
      </rPr>
      <t xml:space="preserve">7. </t>
    </r>
    <r>
      <rPr>
        <sz val="10"/>
        <rFont val="Arial Narrow"/>
        <family val="2"/>
      </rPr>
      <t>Suministrar mesas y sillas para el desarrollo de la actividad</t>
    </r>
  </si>
  <si>
    <r>
      <rPr>
        <b/>
        <sz val="10"/>
        <rFont val="Arial Narrow"/>
        <family val="2"/>
      </rPr>
      <t>8.</t>
    </r>
    <r>
      <rPr>
        <sz val="10"/>
        <rFont val="Arial Narrow"/>
        <family val="2"/>
      </rPr>
      <t xml:space="preserve"> Realizar la decoración del lugar del evento, alusiva a la actividad de bienestar y a la temporada navideña, utilizando elementos decorativos acordes con el espacio, que propicien un ambiente acogedor, festivo e institucional.</t>
    </r>
  </si>
  <si>
    <r>
      <rPr>
        <b/>
        <sz val="10"/>
        <rFont val="Arial Narrow"/>
        <family val="2"/>
      </rPr>
      <t xml:space="preserve">9. </t>
    </r>
    <r>
      <rPr>
        <sz val="10"/>
        <rFont val="Arial Narrow"/>
        <family val="2"/>
      </rPr>
      <t xml:space="preserve">Para la realización de la actividad se debe disponer de un sitio urbano o rural con distancia no mayor a 8 kilómetros de zona urbana de la sede de trabajo, que reúna las características de seguridad necesarias para permitir que los servidores públicos se desplacen con facilidad. Contar con parqueaderos cómodos y seguros, contar con personal capacitado en primeros auxilios y botiquin acorde al número de personas. </t>
    </r>
  </si>
  <si>
    <r>
      <rPr>
        <b/>
        <sz val="10"/>
        <rFont val="Arial Narrow"/>
        <family val="2"/>
      </rPr>
      <t>10</t>
    </r>
    <r>
      <rPr>
        <sz val="10"/>
        <rFont val="Arial Narrow"/>
        <family val="2"/>
      </rPr>
      <t xml:space="preserve">. Realizar la entrega de reconocimientos para los participantes y ganadores de la actividad lúdica y recreativa, equivalente a 4 SMDLV( Salario  mínimo díario legal vigente) cada uno, conforme a solicitud del supervisor.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</si>
</sst>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quot;$&quot;\ #,##0"/>
  </numFmts>
  <fonts count="10" x14ac:knownFonts="1">
    <font>
      <sz val="11"/>
      <color theme="1"/>
      <name val="Calibri"/>
      <family val="2"/>
      <scheme val="minor"/>
    </font>
    <font>
      <sz val="10"/>
      <name val="Arial Narrow"/>
      <family val="2"/>
    </font>
    <font>
      <b/>
      <sz val="10"/>
      <name val="Arial Narrow"/>
      <family val="2"/>
    </font>
    <font>
      <sz val="10"/>
      <color theme="1"/>
      <name val="Arial Narrow"/>
      <family val="2"/>
    </font>
    <font>
      <b/>
      <sz val="10"/>
      <color theme="0"/>
      <name val="Arial Narrow"/>
      <family val="2"/>
    </font>
    <font>
      <sz val="11"/>
      <color theme="1"/>
      <name val="Calibri"/>
      <family val="2"/>
      <scheme val="minor"/>
    </font>
    <font>
      <b/>
      <sz val="10"/>
      <color theme="1"/>
      <name val="Arial Narrow"/>
      <family val="2"/>
    </font>
    <font>
      <b/>
      <sz val="14"/>
      <name val="Arial Narrow"/>
      <family val="2"/>
    </font>
    <font>
      <sz val="10"/>
      <name val="Arial"/>
      <family val="2"/>
    </font>
    <font>
      <b/>
      <sz val="10"/>
      <name val="Arial"/>
      <family val="2"/>
    </font>
  </fonts>
  <fills count="7">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42" fontId="5" fillId="0" borderId="0" applyFont="0" applyFill="0" applyBorder="0" applyAlignment="0" applyProtection="0"/>
    <xf numFmtId="44" fontId="5" fillId="0" borderId="0" applyFont="0" applyFill="0" applyBorder="0" applyAlignment="0" applyProtection="0"/>
  </cellStyleXfs>
  <cellXfs count="201">
    <xf numFmtId="0" fontId="0" fillId="0" borderId="0" xfId="0"/>
    <xf numFmtId="0" fontId="1" fillId="2" borderId="0" xfId="0" applyFont="1" applyFill="1"/>
    <xf numFmtId="0" fontId="1" fillId="2" borderId="0" xfId="0" applyFont="1" applyFill="1" applyAlignment="1">
      <alignment horizontal="center"/>
    </xf>
    <xf numFmtId="3" fontId="1" fillId="2" borderId="0" xfId="0" applyNumberFormat="1" applyFont="1" applyFill="1"/>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2" borderId="0" xfId="0" applyFont="1" applyFill="1" applyAlignment="1">
      <alignment horizontal="center" wrapText="1"/>
    </xf>
    <xf numFmtId="0" fontId="1" fillId="2" borderId="1" xfId="0" applyFont="1" applyFill="1" applyBorder="1"/>
    <xf numFmtId="0" fontId="2" fillId="4" borderId="22"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4" xfId="0" applyFont="1" applyFill="1" applyBorder="1"/>
    <xf numFmtId="42" fontId="1" fillId="2" borderId="1" xfId="1" applyFont="1" applyFill="1" applyBorder="1" applyAlignment="1"/>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2" xfId="0" applyFont="1" applyFill="1" applyBorder="1" applyAlignment="1">
      <alignment vertical="center" wrapText="1"/>
    </xf>
    <xf numFmtId="0" fontId="1" fillId="2" borderId="28" xfId="0" applyFont="1" applyFill="1" applyBorder="1" applyAlignment="1">
      <alignment vertical="center" wrapText="1"/>
    </xf>
    <xf numFmtId="0" fontId="1" fillId="2" borderId="32" xfId="0" applyFont="1" applyFill="1" applyBorder="1" applyAlignment="1">
      <alignment horizontal="center" vertical="center"/>
    </xf>
    <xf numFmtId="42" fontId="1" fillId="2" borderId="21" xfId="1" applyFont="1" applyFill="1" applyBorder="1" applyAlignment="1"/>
    <xf numFmtId="42" fontId="1" fillId="2" borderId="39" xfId="1" applyFont="1" applyFill="1" applyBorder="1" applyAlignment="1"/>
    <xf numFmtId="42" fontId="1" fillId="2" borderId="33" xfId="1" applyFont="1" applyFill="1" applyBorder="1" applyAlignment="1"/>
    <xf numFmtId="0" fontId="1" fillId="2" borderId="27" xfId="0"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18" xfId="0" applyFont="1" applyFill="1" applyBorder="1" applyAlignment="1">
      <alignment horizontal="center" vertical="center" wrapText="1"/>
    </xf>
    <xf numFmtId="42" fontId="1" fillId="2" borderId="21" xfId="1" applyFont="1" applyFill="1" applyBorder="1"/>
    <xf numFmtId="42" fontId="1" fillId="2" borderId="21" xfId="1" applyFont="1" applyFill="1" applyBorder="1" applyAlignment="1">
      <alignment horizontal="center"/>
    </xf>
    <xf numFmtId="42" fontId="1" fillId="2" borderId="1" xfId="1" applyFont="1" applyFill="1" applyBorder="1" applyAlignment="1">
      <alignment horizontal="center"/>
    </xf>
    <xf numFmtId="0" fontId="1" fillId="2" borderId="29" xfId="0" applyFont="1" applyFill="1" applyBorder="1" applyAlignment="1">
      <alignment horizontal="center" vertical="center"/>
    </xf>
    <xf numFmtId="0" fontId="1" fillId="0" borderId="29" xfId="0" applyFont="1" applyBorder="1" applyAlignment="1">
      <alignment horizontal="center" vertical="center" wrapText="1"/>
    </xf>
    <xf numFmtId="42" fontId="1" fillId="2" borderId="1" xfId="1" applyFont="1" applyFill="1" applyBorder="1" applyAlignment="1">
      <alignment vertical="center"/>
    </xf>
    <xf numFmtId="0" fontId="2" fillId="4" borderId="29" xfId="0" applyFont="1" applyFill="1" applyBorder="1" applyAlignment="1">
      <alignment horizontal="center" vertical="center"/>
    </xf>
    <xf numFmtId="0" fontId="2" fillId="5" borderId="7" xfId="0" applyFont="1" applyFill="1" applyBorder="1" applyAlignment="1">
      <alignment horizontal="center" vertical="center"/>
    </xf>
    <xf numFmtId="0" fontId="1" fillId="2" borderId="29"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0" xfId="0" applyFont="1" applyFill="1" applyAlignment="1">
      <alignment vertical="center" wrapText="1"/>
    </xf>
    <xf numFmtId="0" fontId="1" fillId="2" borderId="0" xfId="0" applyFont="1" applyFill="1" applyAlignment="1">
      <alignment vertical="center" wrapText="1"/>
    </xf>
    <xf numFmtId="0" fontId="1" fillId="2" borderId="42" xfId="0" applyFont="1" applyFill="1" applyBorder="1" applyAlignment="1">
      <alignment horizontal="center" vertical="center"/>
    </xf>
    <xf numFmtId="42" fontId="1" fillId="2" borderId="26" xfId="1" applyFont="1" applyFill="1" applyBorder="1" applyAlignment="1">
      <alignment horizontal="center"/>
    </xf>
    <xf numFmtId="0" fontId="2" fillId="4" borderId="22"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8"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center" vertical="center"/>
    </xf>
    <xf numFmtId="0" fontId="2" fillId="2" borderId="10" xfId="0" applyFont="1" applyFill="1" applyBorder="1" applyAlignment="1">
      <alignment horizontal="center" vertical="top" wrapText="1"/>
    </xf>
    <xf numFmtId="0" fontId="1" fillId="0" borderId="1" xfId="0" applyFont="1" applyBorder="1" applyAlignment="1">
      <alignment horizontal="left" vertical="center" wrapText="1"/>
    </xf>
    <xf numFmtId="0" fontId="1" fillId="2" borderId="1" xfId="0" applyFont="1" applyFill="1" applyBorder="1" applyAlignment="1">
      <alignment vertical="center" wrapText="1"/>
    </xf>
    <xf numFmtId="0" fontId="1" fillId="2" borderId="25"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2" xfId="0" applyFont="1" applyBorder="1" applyAlignment="1">
      <alignment horizontal="center" vertical="center"/>
    </xf>
    <xf numFmtId="0" fontId="1" fillId="2" borderId="13" xfId="0" applyFont="1" applyFill="1" applyBorder="1" applyAlignment="1">
      <alignment vertical="center" wrapText="1"/>
    </xf>
    <xf numFmtId="0" fontId="1" fillId="2" borderId="23" xfId="0" applyFont="1" applyFill="1" applyBorder="1" applyAlignment="1">
      <alignment horizontal="center" vertical="center" wrapText="1"/>
    </xf>
    <xf numFmtId="0" fontId="1" fillId="2" borderId="6" xfId="0" applyFont="1" applyFill="1" applyBorder="1" applyAlignment="1">
      <alignment vertical="center" wrapText="1"/>
    </xf>
    <xf numFmtId="0" fontId="1" fillId="2" borderId="2" xfId="0" applyFont="1" applyFill="1" applyBorder="1" applyAlignment="1">
      <alignment vertical="center"/>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2" fillId="5" borderId="2" xfId="0" applyFont="1" applyFill="1" applyBorder="1" applyAlignment="1">
      <alignment vertical="center"/>
    </xf>
    <xf numFmtId="42" fontId="1" fillId="2" borderId="1" xfId="0" applyNumberFormat="1" applyFont="1" applyFill="1" applyBorder="1"/>
    <xf numFmtId="0" fontId="1" fillId="2" borderId="14" xfId="0" applyFont="1" applyFill="1" applyBorder="1" applyAlignment="1">
      <alignment vertical="center" wrapText="1"/>
    </xf>
    <xf numFmtId="0" fontId="2" fillId="5" borderId="1" xfId="0" applyFont="1" applyFill="1" applyBorder="1" applyAlignment="1">
      <alignment vertical="center"/>
    </xf>
    <xf numFmtId="42" fontId="1" fillId="2" borderId="1" xfId="1" applyFont="1" applyFill="1" applyBorder="1" applyAlignment="1">
      <alignment horizontal="center" vertical="center"/>
    </xf>
    <xf numFmtId="164" fontId="1" fillId="2" borderId="1" xfId="2" applyNumberFormat="1" applyFont="1" applyFill="1" applyBorder="1"/>
    <xf numFmtId="42" fontId="1" fillId="2" borderId="1" xfId="0" applyNumberFormat="1" applyFont="1" applyFill="1" applyBorder="1" applyAlignment="1">
      <alignment horizontal="center" vertical="center"/>
    </xf>
    <xf numFmtId="42" fontId="1" fillId="2" borderId="1" xfId="1" applyFont="1" applyFill="1" applyBorder="1" applyAlignment="1">
      <alignment horizontal="center" wrapText="1"/>
    </xf>
    <xf numFmtId="42" fontId="1" fillId="2" borderId="1" xfId="0" applyNumberFormat="1" applyFont="1" applyFill="1" applyBorder="1" applyAlignment="1">
      <alignment horizontal="center" wrapText="1"/>
    </xf>
    <xf numFmtId="42" fontId="1" fillId="2" borderId="1" xfId="0" applyNumberFormat="1" applyFont="1" applyFill="1" applyBorder="1" applyAlignment="1">
      <alignment horizontal="center"/>
    </xf>
    <xf numFmtId="42" fontId="1" fillId="2" borderId="1" xfId="1" applyFont="1" applyFill="1" applyBorder="1"/>
    <xf numFmtId="42" fontId="1" fillId="2" borderId="1" xfId="0" applyNumberFormat="1" applyFont="1" applyFill="1"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2" fontId="1" fillId="2" borderId="22" xfId="0" applyNumberFormat="1" applyFont="1" applyFill="1" applyBorder="1"/>
    <xf numFmtId="0" fontId="2" fillId="2" borderId="3"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4" borderId="10" xfId="0" applyFont="1" applyFill="1" applyBorder="1" applyAlignment="1">
      <alignment horizontal="center" vertical="center" wrapText="1"/>
    </xf>
    <xf numFmtId="0" fontId="1" fillId="2" borderId="4" xfId="0" applyFont="1" applyFill="1" applyBorder="1" applyAlignment="1">
      <alignment vertical="center" wrapText="1"/>
    </xf>
    <xf numFmtId="0" fontId="7" fillId="4" borderId="1" xfId="0" applyFont="1" applyFill="1" applyBorder="1" applyAlignment="1">
      <alignment horizontal="center" vertical="center"/>
    </xf>
    <xf numFmtId="0" fontId="1" fillId="2" borderId="21"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1" fillId="2" borderId="2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2" fillId="2" borderId="13"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17" xfId="0" applyFont="1" applyFill="1" applyBorder="1" applyAlignment="1">
      <alignment horizontal="left" vertical="top"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3"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7"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4" borderId="2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1" fillId="2" borderId="33"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7" xfId="0" applyFont="1" applyFill="1" applyBorder="1" applyAlignment="1">
      <alignment horizontal="center" vertical="center"/>
    </xf>
    <xf numFmtId="0" fontId="7"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2" fontId="1" fillId="2" borderId="13" xfId="1" applyFont="1" applyFill="1" applyBorder="1" applyAlignment="1">
      <alignment horizontal="center"/>
    </xf>
    <xf numFmtId="42" fontId="1" fillId="2" borderId="17" xfId="1" applyFont="1" applyFill="1" applyBorder="1" applyAlignment="1">
      <alignment horizontal="center"/>
    </xf>
    <xf numFmtId="0" fontId="1" fillId="2" borderId="13"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2" borderId="13"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7" fillId="4" borderId="29"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9" xfId="0" applyFont="1" applyFill="1" applyBorder="1" applyAlignment="1">
      <alignment horizontal="center" vertical="center"/>
    </xf>
    <xf numFmtId="0" fontId="1" fillId="2" borderId="35" xfId="0" applyFont="1" applyFill="1" applyBorder="1" applyAlignment="1">
      <alignment horizontal="left" vertical="top" wrapText="1"/>
    </xf>
    <xf numFmtId="0" fontId="1" fillId="2" borderId="34" xfId="0" applyFont="1" applyFill="1" applyBorder="1" applyAlignment="1">
      <alignment horizontal="left" vertical="top" wrapText="1"/>
    </xf>
    <xf numFmtId="0" fontId="1" fillId="2" borderId="0" xfId="0" applyFont="1" applyFill="1" applyAlignment="1">
      <alignment horizontal="left" vertical="top" wrapText="1"/>
    </xf>
    <xf numFmtId="0" fontId="1" fillId="2" borderId="15"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1" xfId="0" applyFont="1" applyFill="1" applyBorder="1" applyAlignment="1">
      <alignment horizontal="center" vertical="center" wrapText="1"/>
    </xf>
    <xf numFmtId="0" fontId="1" fillId="2" borderId="37" xfId="0" applyFont="1" applyFill="1" applyBorder="1" applyAlignment="1">
      <alignment horizontal="center" vertical="center"/>
    </xf>
    <xf numFmtId="0" fontId="1" fillId="2" borderId="24"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2" xfId="0" applyFont="1" applyFill="1" applyBorder="1" applyAlignment="1">
      <alignment horizontal="left" vertical="center" wrapText="1"/>
    </xf>
    <xf numFmtId="0" fontId="1" fillId="5"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8" xfId="0" applyFont="1" applyFill="1" applyBorder="1" applyAlignment="1">
      <alignment horizontal="center" vertical="center" wrapText="1"/>
    </xf>
    <xf numFmtId="42" fontId="1" fillId="2" borderId="16" xfId="0" applyNumberFormat="1" applyFont="1" applyFill="1" applyBorder="1" applyAlignment="1">
      <alignment horizontal="center"/>
    </xf>
    <xf numFmtId="0" fontId="1" fillId="2" borderId="20" xfId="0" applyFont="1" applyFill="1" applyBorder="1" applyAlignment="1">
      <alignment horizontal="center"/>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5"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0"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5" borderId="1" xfId="0" applyFont="1" applyFill="1" applyBorder="1" applyAlignment="1">
      <alignment horizontal="center" vertical="center"/>
    </xf>
    <xf numFmtId="0" fontId="1" fillId="2" borderId="5" xfId="0" applyFont="1" applyFill="1" applyBorder="1" applyAlignment="1">
      <alignment horizontal="left" vertical="center" wrapText="1"/>
    </xf>
    <xf numFmtId="0" fontId="1" fillId="2" borderId="43" xfId="0" applyFont="1" applyFill="1" applyBorder="1" applyAlignment="1">
      <alignment horizontal="left" vertical="center" wrapText="1"/>
    </xf>
    <xf numFmtId="0" fontId="1" fillId="2" borderId="4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41"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20" xfId="0" applyFont="1" applyFill="1" applyBorder="1" applyAlignment="1">
      <alignment horizontal="center" vertical="center"/>
    </xf>
    <xf numFmtId="0" fontId="2" fillId="4" borderId="4" xfId="0" applyFont="1" applyFill="1" applyBorder="1" applyAlignment="1">
      <alignment horizontal="center" vertical="center" wrapText="1"/>
    </xf>
  </cellXfs>
  <cellStyles count="3">
    <cellStyle name="Moneda" xfId="2" builtinId="4"/>
    <cellStyle name="Moneda [0]" xfId="1" builtinId="7"/>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140"/>
  <sheetViews>
    <sheetView showGridLines="0" tabSelected="1" zoomScale="55" zoomScaleNormal="55" workbookViewId="0">
      <selection activeCell="D6" sqref="D6:D8"/>
    </sheetView>
  </sheetViews>
  <sheetFormatPr baseColWidth="10" defaultColWidth="11.5546875" defaultRowHeight="33" customHeight="1" x14ac:dyDescent="0.3"/>
  <cols>
    <col min="1" max="1" width="3.109375" style="1" customWidth="1"/>
    <col min="2" max="2" width="3.88671875" style="1" customWidth="1"/>
    <col min="3" max="3" width="17.6640625" style="1" customWidth="1"/>
    <col min="4" max="4" width="65.33203125" style="1" customWidth="1"/>
    <col min="5" max="5" width="19.5546875" style="6" customWidth="1"/>
    <col min="6" max="6" width="15.109375" style="2" customWidth="1"/>
    <col min="7" max="7" width="19.109375" style="2" customWidth="1"/>
    <col min="8" max="8" width="14.109375" style="1" customWidth="1"/>
    <col min="9" max="9" width="15.33203125" style="3" customWidth="1"/>
    <col min="10" max="10" width="16" style="3" customWidth="1"/>
    <col min="11" max="11" width="11.5546875" style="3" customWidth="1"/>
    <col min="12" max="19" width="11.5546875" style="3"/>
    <col min="20" max="16384" width="11.5546875" style="1"/>
  </cols>
  <sheetData>
    <row r="1" spans="2:10" ht="9.75" customHeight="1" x14ac:dyDescent="0.3"/>
    <row r="2" spans="2:10" s="3" customFormat="1" ht="9.75" customHeight="1" x14ac:dyDescent="0.3">
      <c r="B2" s="166" t="s">
        <v>0</v>
      </c>
      <c r="C2" s="168" t="s">
        <v>1</v>
      </c>
      <c r="D2" s="169"/>
      <c r="E2" s="172" t="s">
        <v>9</v>
      </c>
      <c r="F2" s="172" t="s">
        <v>4</v>
      </c>
      <c r="G2" s="172" t="s">
        <v>12</v>
      </c>
      <c r="H2" s="172" t="s">
        <v>5</v>
      </c>
      <c r="I2" s="172" t="s">
        <v>7</v>
      </c>
      <c r="J2" s="172" t="s">
        <v>2</v>
      </c>
    </row>
    <row r="3" spans="2:10" s="3" customFormat="1" ht="15.75" customHeight="1" thickBot="1" x14ac:dyDescent="0.35">
      <c r="B3" s="167"/>
      <c r="C3" s="170"/>
      <c r="D3" s="171"/>
      <c r="E3" s="173"/>
      <c r="F3" s="173"/>
      <c r="G3" s="173"/>
      <c r="H3" s="173"/>
      <c r="I3" s="173"/>
      <c r="J3" s="173"/>
    </row>
    <row r="4" spans="2:10" s="3" customFormat="1" ht="12.75" customHeight="1" x14ac:dyDescent="0.3">
      <c r="B4" s="8">
        <v>1</v>
      </c>
      <c r="C4" s="32" t="s">
        <v>1</v>
      </c>
      <c r="D4" s="174" t="s">
        <v>49</v>
      </c>
      <c r="E4" s="106"/>
      <c r="F4" s="106"/>
      <c r="G4" s="106"/>
      <c r="H4" s="106"/>
      <c r="I4" s="106"/>
      <c r="J4" s="106"/>
    </row>
    <row r="5" spans="2:10" s="3" customFormat="1" ht="43.2" customHeight="1" thickBot="1" x14ac:dyDescent="0.35">
      <c r="B5" s="70"/>
      <c r="C5" s="33" t="s">
        <v>18</v>
      </c>
      <c r="D5" s="148" t="s">
        <v>55</v>
      </c>
      <c r="E5" s="108"/>
      <c r="F5" s="108"/>
      <c r="G5" s="108"/>
      <c r="H5" s="108"/>
      <c r="I5" s="108"/>
      <c r="J5" s="108"/>
    </row>
    <row r="6" spans="2:10" s="3" customFormat="1" ht="87" customHeight="1" x14ac:dyDescent="0.3">
      <c r="B6" s="72"/>
      <c r="C6" s="181" t="s">
        <v>19</v>
      </c>
      <c r="D6" s="175" t="s">
        <v>79</v>
      </c>
      <c r="E6" s="58" t="s">
        <v>10</v>
      </c>
      <c r="F6" s="42">
        <f>62*3</f>
        <v>186</v>
      </c>
      <c r="G6" s="115" t="s">
        <v>28</v>
      </c>
      <c r="H6" s="102" t="s">
        <v>57</v>
      </c>
      <c r="I6" s="74"/>
      <c r="J6" s="71">
        <f>I6*F6</f>
        <v>0</v>
      </c>
    </row>
    <row r="7" spans="2:10" s="3" customFormat="1" ht="73.5" customHeight="1" x14ac:dyDescent="0.3">
      <c r="B7" s="69"/>
      <c r="C7" s="182"/>
      <c r="D7" s="175"/>
      <c r="E7" s="58" t="s">
        <v>17</v>
      </c>
      <c r="F7" s="42">
        <v>24</v>
      </c>
      <c r="G7" s="115"/>
      <c r="H7" s="103"/>
      <c r="I7" s="74"/>
      <c r="J7" s="71">
        <f t="shared" ref="J7:J41" si="0">I7*F7</f>
        <v>0</v>
      </c>
    </row>
    <row r="8" spans="2:10" s="3" customFormat="1" ht="72" customHeight="1" x14ac:dyDescent="0.3">
      <c r="B8" s="69"/>
      <c r="C8" s="182"/>
      <c r="D8" s="175"/>
      <c r="E8" s="58" t="s">
        <v>26</v>
      </c>
      <c r="F8" s="42">
        <v>15</v>
      </c>
      <c r="G8" s="115"/>
      <c r="H8" s="103"/>
      <c r="I8" s="74"/>
      <c r="J8" s="71">
        <f t="shared" si="0"/>
        <v>0</v>
      </c>
    </row>
    <row r="9" spans="2:10" s="3" customFormat="1" ht="18" customHeight="1" x14ac:dyDescent="0.3">
      <c r="B9" s="69"/>
      <c r="C9" s="182"/>
      <c r="D9" s="175" t="s">
        <v>47</v>
      </c>
      <c r="E9" s="116" t="s">
        <v>10</v>
      </c>
      <c r="F9" s="42">
        <f>2*186</f>
        <v>372</v>
      </c>
      <c r="G9" s="42" t="s">
        <v>44</v>
      </c>
      <c r="H9" s="103"/>
      <c r="I9" s="74"/>
      <c r="J9" s="71">
        <f t="shared" si="0"/>
        <v>0</v>
      </c>
    </row>
    <row r="10" spans="2:10" s="3" customFormat="1" ht="18.75" customHeight="1" x14ac:dyDescent="0.3">
      <c r="B10" s="69"/>
      <c r="C10" s="182"/>
      <c r="D10" s="175"/>
      <c r="E10" s="116"/>
      <c r="F10" s="42">
        <f>2*186</f>
        <v>372</v>
      </c>
      <c r="G10" s="42" t="s">
        <v>45</v>
      </c>
      <c r="H10" s="103"/>
      <c r="I10" s="74"/>
      <c r="J10" s="71">
        <f t="shared" si="0"/>
        <v>0</v>
      </c>
    </row>
    <row r="11" spans="2:10" s="3" customFormat="1" ht="18.75" customHeight="1" x14ac:dyDescent="0.3">
      <c r="B11" s="69"/>
      <c r="C11" s="182"/>
      <c r="D11" s="175"/>
      <c r="E11" s="116"/>
      <c r="F11" s="42">
        <f>2*186</f>
        <v>372</v>
      </c>
      <c r="G11" s="45" t="s">
        <v>46</v>
      </c>
      <c r="H11" s="103"/>
      <c r="I11" s="74"/>
      <c r="J11" s="71">
        <f t="shared" si="0"/>
        <v>0</v>
      </c>
    </row>
    <row r="12" spans="2:10" s="3" customFormat="1" ht="18.75" customHeight="1" x14ac:dyDescent="0.3">
      <c r="B12" s="69"/>
      <c r="C12" s="182"/>
      <c r="D12" s="175"/>
      <c r="E12" s="116" t="s">
        <v>17</v>
      </c>
      <c r="F12" s="42">
        <f>2*24</f>
        <v>48</v>
      </c>
      <c r="G12" s="42" t="s">
        <v>44</v>
      </c>
      <c r="H12" s="103"/>
      <c r="I12" s="74"/>
      <c r="J12" s="71">
        <f t="shared" si="0"/>
        <v>0</v>
      </c>
    </row>
    <row r="13" spans="2:10" s="3" customFormat="1" ht="18.75" customHeight="1" x14ac:dyDescent="0.3">
      <c r="B13" s="69"/>
      <c r="C13" s="182"/>
      <c r="D13" s="175"/>
      <c r="E13" s="116"/>
      <c r="F13" s="42">
        <f>2*24</f>
        <v>48</v>
      </c>
      <c r="G13" s="42" t="s">
        <v>45</v>
      </c>
      <c r="H13" s="103"/>
      <c r="I13" s="74"/>
      <c r="J13" s="71">
        <f t="shared" si="0"/>
        <v>0</v>
      </c>
    </row>
    <row r="14" spans="2:10" s="3" customFormat="1" ht="18.75" customHeight="1" x14ac:dyDescent="0.3">
      <c r="B14" s="69"/>
      <c r="C14" s="182"/>
      <c r="D14" s="175"/>
      <c r="E14" s="116"/>
      <c r="F14" s="42">
        <f>2*24</f>
        <v>48</v>
      </c>
      <c r="G14" s="45" t="s">
        <v>46</v>
      </c>
      <c r="H14" s="103"/>
      <c r="I14" s="74"/>
      <c r="J14" s="71">
        <f t="shared" si="0"/>
        <v>0</v>
      </c>
    </row>
    <row r="15" spans="2:10" s="3" customFormat="1" ht="18.75" customHeight="1" x14ac:dyDescent="0.3">
      <c r="B15" s="69"/>
      <c r="C15" s="182"/>
      <c r="D15" s="175"/>
      <c r="E15" s="116" t="s">
        <v>26</v>
      </c>
      <c r="F15" s="42">
        <f>2*15</f>
        <v>30</v>
      </c>
      <c r="G15" s="42" t="s">
        <v>44</v>
      </c>
      <c r="H15" s="103"/>
      <c r="I15" s="74"/>
      <c r="J15" s="71">
        <f t="shared" si="0"/>
        <v>0</v>
      </c>
    </row>
    <row r="16" spans="2:10" s="3" customFormat="1" ht="17.25" customHeight="1" x14ac:dyDescent="0.3">
      <c r="B16" s="69"/>
      <c r="C16" s="182"/>
      <c r="D16" s="175"/>
      <c r="E16" s="116"/>
      <c r="F16" s="42">
        <f>2*15</f>
        <v>30</v>
      </c>
      <c r="G16" s="42" t="s">
        <v>45</v>
      </c>
      <c r="H16" s="103"/>
      <c r="I16" s="74"/>
      <c r="J16" s="71">
        <f t="shared" si="0"/>
        <v>0</v>
      </c>
    </row>
    <row r="17" spans="2:10" s="3" customFormat="1" ht="17.25" customHeight="1" x14ac:dyDescent="0.3">
      <c r="B17" s="69"/>
      <c r="C17" s="182"/>
      <c r="D17" s="175"/>
      <c r="E17" s="116"/>
      <c r="F17" s="42">
        <f>2*15</f>
        <v>30</v>
      </c>
      <c r="G17" s="45" t="s">
        <v>46</v>
      </c>
      <c r="H17" s="103"/>
      <c r="I17" s="74"/>
      <c r="J17" s="71">
        <f t="shared" si="0"/>
        <v>0</v>
      </c>
    </row>
    <row r="18" spans="2:10" s="3" customFormat="1" ht="18.75" customHeight="1" x14ac:dyDescent="0.3">
      <c r="B18" s="69"/>
      <c r="C18" s="182"/>
      <c r="D18" s="175" t="s">
        <v>48</v>
      </c>
      <c r="E18" s="58" t="s">
        <v>10</v>
      </c>
      <c r="F18" s="42">
        <f>186*4</f>
        <v>744</v>
      </c>
      <c r="G18" s="115" t="s">
        <v>24</v>
      </c>
      <c r="H18" s="103"/>
      <c r="I18" s="74"/>
      <c r="J18" s="71">
        <f t="shared" si="0"/>
        <v>0</v>
      </c>
    </row>
    <row r="19" spans="2:10" s="3" customFormat="1" ht="18.75" customHeight="1" x14ac:dyDescent="0.3">
      <c r="B19" s="69"/>
      <c r="C19" s="182"/>
      <c r="D19" s="175"/>
      <c r="E19" s="58" t="s">
        <v>17</v>
      </c>
      <c r="F19" s="42">
        <f>24*4</f>
        <v>96</v>
      </c>
      <c r="G19" s="115"/>
      <c r="H19" s="103"/>
      <c r="I19" s="74"/>
      <c r="J19" s="71">
        <f t="shared" si="0"/>
        <v>0</v>
      </c>
    </row>
    <row r="20" spans="2:10" s="3" customFormat="1" ht="27.75" customHeight="1" x14ac:dyDescent="0.3">
      <c r="B20" s="69"/>
      <c r="C20" s="182"/>
      <c r="D20" s="175"/>
      <c r="E20" s="58" t="s">
        <v>26</v>
      </c>
      <c r="F20" s="42">
        <f>15*4</f>
        <v>60</v>
      </c>
      <c r="G20" s="115"/>
      <c r="H20" s="103"/>
      <c r="I20" s="74"/>
      <c r="J20" s="71">
        <f t="shared" si="0"/>
        <v>0</v>
      </c>
    </row>
    <row r="21" spans="2:10" s="3" customFormat="1" ht="18.75" customHeight="1" x14ac:dyDescent="0.3">
      <c r="B21" s="69"/>
      <c r="C21" s="182"/>
      <c r="D21" s="175" t="s">
        <v>25</v>
      </c>
      <c r="E21" s="58" t="s">
        <v>10</v>
      </c>
      <c r="F21" s="42">
        <f>186*3</f>
        <v>558</v>
      </c>
      <c r="G21" s="115" t="s">
        <v>30</v>
      </c>
      <c r="H21" s="103"/>
      <c r="I21" s="74"/>
      <c r="J21" s="71">
        <f t="shared" si="0"/>
        <v>0</v>
      </c>
    </row>
    <row r="22" spans="2:10" s="3" customFormat="1" ht="18.75" customHeight="1" x14ac:dyDescent="0.3">
      <c r="B22" s="69"/>
      <c r="C22" s="182"/>
      <c r="D22" s="175"/>
      <c r="E22" s="58" t="s">
        <v>17</v>
      </c>
      <c r="F22" s="42">
        <f>24*3</f>
        <v>72</v>
      </c>
      <c r="G22" s="115"/>
      <c r="H22" s="103"/>
      <c r="I22" s="74"/>
      <c r="J22" s="71">
        <f t="shared" si="0"/>
        <v>0</v>
      </c>
    </row>
    <row r="23" spans="2:10" s="3" customFormat="1" ht="30.75" customHeight="1" x14ac:dyDescent="0.3">
      <c r="B23" s="69"/>
      <c r="C23" s="182"/>
      <c r="D23" s="175"/>
      <c r="E23" s="58" t="s">
        <v>26</v>
      </c>
      <c r="F23" s="42">
        <f>15*3</f>
        <v>45</v>
      </c>
      <c r="G23" s="115"/>
      <c r="H23" s="103"/>
      <c r="I23" s="74"/>
      <c r="J23" s="71">
        <f t="shared" si="0"/>
        <v>0</v>
      </c>
    </row>
    <row r="24" spans="2:10" s="3" customFormat="1" ht="18.75" customHeight="1" x14ac:dyDescent="0.3">
      <c r="B24" s="69"/>
      <c r="C24" s="182"/>
      <c r="D24" s="175" t="s">
        <v>50</v>
      </c>
      <c r="E24" s="58" t="s">
        <v>10</v>
      </c>
      <c r="F24" s="42">
        <f t="shared" ref="F24" si="1">62*3</f>
        <v>186</v>
      </c>
      <c r="G24" s="115" t="s">
        <v>28</v>
      </c>
      <c r="H24" s="103"/>
      <c r="I24" s="74"/>
      <c r="J24" s="71">
        <f t="shared" si="0"/>
        <v>0</v>
      </c>
    </row>
    <row r="25" spans="2:10" s="3" customFormat="1" ht="16.5" customHeight="1" x14ac:dyDescent="0.3">
      <c r="B25" s="69"/>
      <c r="C25" s="182"/>
      <c r="D25" s="175"/>
      <c r="E25" s="58" t="s">
        <v>17</v>
      </c>
      <c r="F25" s="42">
        <v>24</v>
      </c>
      <c r="G25" s="115"/>
      <c r="H25" s="103"/>
      <c r="I25" s="74"/>
      <c r="J25" s="71">
        <f t="shared" si="0"/>
        <v>0</v>
      </c>
    </row>
    <row r="26" spans="2:10" s="3" customFormat="1" ht="27.75" customHeight="1" x14ac:dyDescent="0.3">
      <c r="B26" s="69"/>
      <c r="C26" s="182"/>
      <c r="D26" s="175"/>
      <c r="E26" s="58" t="s">
        <v>26</v>
      </c>
      <c r="F26" s="42">
        <v>15</v>
      </c>
      <c r="G26" s="115"/>
      <c r="H26" s="103"/>
      <c r="I26" s="74"/>
      <c r="J26" s="71">
        <f t="shared" si="0"/>
        <v>0</v>
      </c>
    </row>
    <row r="27" spans="2:10" s="3" customFormat="1" ht="41.25" customHeight="1" x14ac:dyDescent="0.3">
      <c r="B27" s="69"/>
      <c r="C27" s="182"/>
      <c r="D27" s="175" t="s">
        <v>80</v>
      </c>
      <c r="E27" s="102" t="s">
        <v>10</v>
      </c>
      <c r="F27" s="42">
        <f>62*3</f>
        <v>186</v>
      </c>
      <c r="G27" s="42" t="s">
        <v>51</v>
      </c>
      <c r="H27" s="103"/>
      <c r="I27" s="74"/>
      <c r="J27" s="71">
        <f t="shared" si="0"/>
        <v>0</v>
      </c>
    </row>
    <row r="28" spans="2:10" s="3" customFormat="1" ht="41.25" customHeight="1" x14ac:dyDescent="0.3">
      <c r="B28" s="69"/>
      <c r="C28" s="182"/>
      <c r="D28" s="175"/>
      <c r="E28" s="103"/>
      <c r="F28" s="42">
        <f>186*2</f>
        <v>372</v>
      </c>
      <c r="G28" s="42" t="s">
        <v>24</v>
      </c>
      <c r="H28" s="103"/>
      <c r="I28" s="74"/>
      <c r="J28" s="71">
        <f t="shared" si="0"/>
        <v>0</v>
      </c>
    </row>
    <row r="29" spans="2:10" s="3" customFormat="1" ht="41.25" customHeight="1" x14ac:dyDescent="0.3">
      <c r="B29" s="69"/>
      <c r="C29" s="182"/>
      <c r="D29" s="175"/>
      <c r="E29" s="103"/>
      <c r="F29" s="42">
        <v>186</v>
      </c>
      <c r="G29" s="42" t="s">
        <v>52</v>
      </c>
      <c r="H29" s="103"/>
      <c r="I29" s="74"/>
      <c r="J29" s="71">
        <f t="shared" si="0"/>
        <v>0</v>
      </c>
    </row>
    <row r="30" spans="2:10" s="3" customFormat="1" ht="41.25" customHeight="1" x14ac:dyDescent="0.3">
      <c r="B30" s="69"/>
      <c r="C30" s="182"/>
      <c r="D30" s="175"/>
      <c r="E30" s="103"/>
      <c r="F30" s="42">
        <v>186</v>
      </c>
      <c r="G30" s="42" t="s">
        <v>45</v>
      </c>
      <c r="H30" s="103"/>
      <c r="I30" s="74"/>
      <c r="J30" s="71">
        <f t="shared" si="0"/>
        <v>0</v>
      </c>
    </row>
    <row r="31" spans="2:10" s="3" customFormat="1" ht="30.75" customHeight="1" x14ac:dyDescent="0.3">
      <c r="B31" s="46"/>
      <c r="C31" s="182"/>
      <c r="D31" s="176" t="s">
        <v>93</v>
      </c>
      <c r="E31" s="102" t="s">
        <v>17</v>
      </c>
      <c r="F31" s="42">
        <v>24</v>
      </c>
      <c r="G31" s="42" t="s">
        <v>51</v>
      </c>
      <c r="H31" s="103"/>
      <c r="I31" s="74"/>
      <c r="J31" s="71">
        <f t="shared" si="0"/>
        <v>0</v>
      </c>
    </row>
    <row r="32" spans="2:10" s="3" customFormat="1" ht="30.75" customHeight="1" x14ac:dyDescent="0.3">
      <c r="B32" s="46"/>
      <c r="C32" s="182"/>
      <c r="D32" s="177"/>
      <c r="E32" s="103"/>
      <c r="F32" s="42">
        <f>24*2</f>
        <v>48</v>
      </c>
      <c r="G32" s="42" t="s">
        <v>24</v>
      </c>
      <c r="H32" s="103"/>
      <c r="I32" s="74"/>
      <c r="J32" s="71">
        <f t="shared" si="0"/>
        <v>0</v>
      </c>
    </row>
    <row r="33" spans="2:10" s="3" customFormat="1" ht="41.25" customHeight="1" x14ac:dyDescent="0.3">
      <c r="B33" s="46"/>
      <c r="C33" s="182"/>
      <c r="D33" s="177"/>
      <c r="E33" s="103"/>
      <c r="F33" s="42">
        <v>24</v>
      </c>
      <c r="G33" s="42" t="s">
        <v>45</v>
      </c>
      <c r="H33" s="103"/>
      <c r="I33" s="74"/>
      <c r="J33" s="71">
        <f t="shared" si="0"/>
        <v>0</v>
      </c>
    </row>
    <row r="34" spans="2:10" s="3" customFormat="1" ht="30.75" customHeight="1" x14ac:dyDescent="0.3">
      <c r="B34" s="46"/>
      <c r="C34" s="182"/>
      <c r="D34" s="178"/>
      <c r="E34" s="141"/>
      <c r="F34" s="42">
        <v>24</v>
      </c>
      <c r="G34" s="42" t="s">
        <v>52</v>
      </c>
      <c r="H34" s="103"/>
      <c r="I34" s="74"/>
      <c r="J34" s="71">
        <f t="shared" si="0"/>
        <v>0</v>
      </c>
    </row>
    <row r="35" spans="2:10" s="3" customFormat="1" ht="37.5" customHeight="1" x14ac:dyDescent="0.3">
      <c r="B35" s="46"/>
      <c r="C35" s="182"/>
      <c r="D35" s="176" t="s">
        <v>94</v>
      </c>
      <c r="E35" s="102" t="s">
        <v>26</v>
      </c>
      <c r="F35" s="42">
        <v>15</v>
      </c>
      <c r="G35" s="42" t="s">
        <v>51</v>
      </c>
      <c r="H35" s="103"/>
      <c r="I35" s="74"/>
      <c r="J35" s="75">
        <f t="shared" si="0"/>
        <v>0</v>
      </c>
    </row>
    <row r="36" spans="2:10" s="3" customFormat="1" ht="37.5" customHeight="1" x14ac:dyDescent="0.3">
      <c r="B36" s="46"/>
      <c r="C36" s="182"/>
      <c r="D36" s="177"/>
      <c r="E36" s="103"/>
      <c r="F36" s="42">
        <v>30</v>
      </c>
      <c r="G36" s="42" t="s">
        <v>24</v>
      </c>
      <c r="H36" s="103"/>
      <c r="I36" s="74"/>
      <c r="J36" s="75">
        <f t="shared" si="0"/>
        <v>0</v>
      </c>
    </row>
    <row r="37" spans="2:10" s="3" customFormat="1" ht="37.5" customHeight="1" x14ac:dyDescent="0.3">
      <c r="B37" s="46"/>
      <c r="C37" s="182"/>
      <c r="D37" s="177"/>
      <c r="E37" s="103"/>
      <c r="F37" s="42">
        <v>15</v>
      </c>
      <c r="G37" s="42" t="s">
        <v>45</v>
      </c>
      <c r="H37" s="103"/>
      <c r="I37" s="74"/>
      <c r="J37" s="75">
        <f t="shared" si="0"/>
        <v>0</v>
      </c>
    </row>
    <row r="38" spans="2:10" s="3" customFormat="1" ht="37.5" customHeight="1" x14ac:dyDescent="0.3">
      <c r="B38" s="46"/>
      <c r="C38" s="182"/>
      <c r="D38" s="178"/>
      <c r="E38" s="141"/>
      <c r="F38" s="42">
        <v>15</v>
      </c>
      <c r="G38" s="42" t="s">
        <v>52</v>
      </c>
      <c r="H38" s="103"/>
      <c r="I38" s="74"/>
      <c r="J38" s="75">
        <f t="shared" si="0"/>
        <v>0</v>
      </c>
    </row>
    <row r="39" spans="2:10" s="3" customFormat="1" ht="54.75" customHeight="1" x14ac:dyDescent="0.3">
      <c r="B39" s="46"/>
      <c r="C39" s="182"/>
      <c r="D39" s="176" t="s">
        <v>87</v>
      </c>
      <c r="E39" s="58" t="s">
        <v>10</v>
      </c>
      <c r="F39" s="42">
        <v>3</v>
      </c>
      <c r="G39" s="122" t="s">
        <v>37</v>
      </c>
      <c r="H39" s="103"/>
      <c r="I39" s="74"/>
      <c r="J39" s="75">
        <f t="shared" si="0"/>
        <v>0</v>
      </c>
    </row>
    <row r="40" spans="2:10" s="3" customFormat="1" ht="54.75" customHeight="1" x14ac:dyDescent="0.3">
      <c r="B40" s="46"/>
      <c r="C40" s="182"/>
      <c r="D40" s="177"/>
      <c r="E40" s="58" t="s">
        <v>17</v>
      </c>
      <c r="F40" s="42">
        <v>1</v>
      </c>
      <c r="G40" s="123"/>
      <c r="H40" s="103"/>
      <c r="I40" s="74"/>
      <c r="J40" s="75">
        <f t="shared" si="0"/>
        <v>0</v>
      </c>
    </row>
    <row r="41" spans="2:10" s="3" customFormat="1" ht="54.75" customHeight="1" thickBot="1" x14ac:dyDescent="0.35">
      <c r="B41" s="46"/>
      <c r="C41" s="182"/>
      <c r="D41" s="178"/>
      <c r="E41" s="15" t="s">
        <v>26</v>
      </c>
      <c r="F41" s="44">
        <v>1</v>
      </c>
      <c r="G41" s="124"/>
      <c r="H41" s="141"/>
      <c r="I41" s="74"/>
      <c r="J41" s="75">
        <f t="shared" si="0"/>
        <v>0</v>
      </c>
    </row>
    <row r="42" spans="2:10" s="3" customFormat="1" ht="177.75" customHeight="1" thickBot="1" x14ac:dyDescent="0.35">
      <c r="B42" s="46"/>
      <c r="C42" s="182"/>
      <c r="D42" s="179" t="s">
        <v>38</v>
      </c>
      <c r="E42" s="179"/>
      <c r="F42" s="179"/>
      <c r="G42" s="179"/>
      <c r="H42" s="179"/>
      <c r="I42" s="179"/>
      <c r="J42" s="180"/>
    </row>
    <row r="43" spans="2:10" s="3" customFormat="1" ht="16.5" customHeight="1" x14ac:dyDescent="0.3">
      <c r="B43" s="86">
        <v>2</v>
      </c>
      <c r="C43" s="86" t="s">
        <v>1</v>
      </c>
      <c r="D43" s="194" t="s">
        <v>49</v>
      </c>
      <c r="E43" s="195"/>
      <c r="F43" s="195"/>
      <c r="G43" s="195"/>
      <c r="H43" s="195"/>
      <c r="I43" s="195"/>
      <c r="J43" s="195"/>
    </row>
    <row r="44" spans="2:10" s="3" customFormat="1" ht="43.2" customHeight="1" x14ac:dyDescent="0.3">
      <c r="B44" s="183" t="s">
        <v>18</v>
      </c>
      <c r="C44" s="183"/>
      <c r="D44" s="193" t="s">
        <v>82</v>
      </c>
      <c r="E44" s="108"/>
      <c r="F44" s="108"/>
      <c r="G44" s="108"/>
      <c r="H44" s="108"/>
      <c r="I44" s="108"/>
      <c r="J44" s="108"/>
    </row>
    <row r="45" spans="2:10" s="3" customFormat="1" ht="130.5" customHeight="1" x14ac:dyDescent="0.3">
      <c r="B45" s="69"/>
      <c r="C45" s="85"/>
      <c r="D45" s="66" t="s">
        <v>96</v>
      </c>
      <c r="E45" s="102" t="s">
        <v>83</v>
      </c>
      <c r="F45" s="42">
        <v>18</v>
      </c>
      <c r="G45" s="42" t="s">
        <v>28</v>
      </c>
      <c r="H45" s="102" t="s">
        <v>57</v>
      </c>
      <c r="I45" s="74"/>
      <c r="J45" s="76">
        <f>I45*F45</f>
        <v>0</v>
      </c>
    </row>
    <row r="46" spans="2:10" s="3" customFormat="1" ht="47.25" customHeight="1" x14ac:dyDescent="0.3">
      <c r="B46" s="69"/>
      <c r="C46" s="53"/>
      <c r="D46" s="175" t="s">
        <v>47</v>
      </c>
      <c r="E46" s="103"/>
      <c r="F46" s="42">
        <f>3*18</f>
        <v>54</v>
      </c>
      <c r="G46" s="42" t="s">
        <v>44</v>
      </c>
      <c r="H46" s="103"/>
      <c r="I46" s="74"/>
      <c r="J46" s="76">
        <f t="shared" ref="J46:J55" si="2">I46*F46</f>
        <v>0</v>
      </c>
    </row>
    <row r="47" spans="2:10" s="3" customFormat="1" ht="47.25" customHeight="1" x14ac:dyDescent="0.3">
      <c r="B47" s="69"/>
      <c r="C47" s="53"/>
      <c r="D47" s="175"/>
      <c r="E47" s="103"/>
      <c r="F47" s="42">
        <f>(4*18)-18</f>
        <v>54</v>
      </c>
      <c r="G47" s="42" t="s">
        <v>45</v>
      </c>
      <c r="H47" s="103"/>
      <c r="I47" s="74"/>
      <c r="J47" s="76">
        <f t="shared" si="2"/>
        <v>0</v>
      </c>
    </row>
    <row r="48" spans="2:10" s="3" customFormat="1" ht="47.25" customHeight="1" x14ac:dyDescent="0.3">
      <c r="B48" s="69"/>
      <c r="C48" s="53"/>
      <c r="D48" s="175"/>
      <c r="E48" s="103"/>
      <c r="F48" s="42">
        <f>3*18</f>
        <v>54</v>
      </c>
      <c r="G48" s="45" t="s">
        <v>46</v>
      </c>
      <c r="H48" s="103"/>
      <c r="I48" s="74"/>
      <c r="J48" s="76">
        <f t="shared" si="2"/>
        <v>0</v>
      </c>
    </row>
    <row r="49" spans="2:17" s="3" customFormat="1" ht="30.75" customHeight="1" x14ac:dyDescent="0.3">
      <c r="B49" s="69"/>
      <c r="C49" s="53"/>
      <c r="D49" s="41" t="s">
        <v>48</v>
      </c>
      <c r="E49" s="103"/>
      <c r="F49" s="42">
        <v>108</v>
      </c>
      <c r="G49" s="42" t="s">
        <v>24</v>
      </c>
      <c r="H49" s="103"/>
      <c r="I49" s="74"/>
      <c r="J49" s="76">
        <f t="shared" si="2"/>
        <v>0</v>
      </c>
    </row>
    <row r="50" spans="2:17" s="3" customFormat="1" ht="27.75" customHeight="1" x14ac:dyDescent="0.3">
      <c r="B50" s="69"/>
      <c r="C50" s="53"/>
      <c r="D50" s="41" t="s">
        <v>25</v>
      </c>
      <c r="E50" s="103"/>
      <c r="F50" s="42">
        <v>72</v>
      </c>
      <c r="G50" s="42" t="s">
        <v>30</v>
      </c>
      <c r="H50" s="103"/>
      <c r="I50" s="74"/>
      <c r="J50" s="76">
        <f t="shared" si="2"/>
        <v>0</v>
      </c>
    </row>
    <row r="51" spans="2:17" s="3" customFormat="1" ht="70.5" customHeight="1" x14ac:dyDescent="0.3">
      <c r="B51" s="69"/>
      <c r="C51" s="53"/>
      <c r="D51" s="58" t="s">
        <v>84</v>
      </c>
      <c r="E51" s="103"/>
      <c r="F51" s="42">
        <v>18</v>
      </c>
      <c r="G51" s="55" t="s">
        <v>28</v>
      </c>
      <c r="H51" s="103"/>
      <c r="I51" s="74"/>
      <c r="J51" s="76">
        <f t="shared" si="2"/>
        <v>0</v>
      </c>
    </row>
    <row r="52" spans="2:17" s="3" customFormat="1" ht="37.5" customHeight="1" x14ac:dyDescent="0.3">
      <c r="B52" s="46"/>
      <c r="C52" s="53"/>
      <c r="D52" s="160" t="s">
        <v>95</v>
      </c>
      <c r="E52" s="103"/>
      <c r="F52" s="42">
        <v>18</v>
      </c>
      <c r="G52" s="42" t="s">
        <v>51</v>
      </c>
      <c r="H52" s="103"/>
      <c r="I52" s="74"/>
      <c r="J52" s="76">
        <f t="shared" si="2"/>
        <v>0</v>
      </c>
    </row>
    <row r="53" spans="2:17" s="3" customFormat="1" ht="37.5" customHeight="1" x14ac:dyDescent="0.3">
      <c r="B53" s="46"/>
      <c r="C53" s="53"/>
      <c r="D53" s="109"/>
      <c r="E53" s="103"/>
      <c r="F53" s="42">
        <f>18*2</f>
        <v>36</v>
      </c>
      <c r="G53" s="42" t="s">
        <v>24</v>
      </c>
      <c r="H53" s="103"/>
      <c r="I53" s="74"/>
      <c r="J53" s="76">
        <f t="shared" si="2"/>
        <v>0</v>
      </c>
    </row>
    <row r="54" spans="2:17" s="3" customFormat="1" ht="37.5" customHeight="1" x14ac:dyDescent="0.3">
      <c r="B54" s="46"/>
      <c r="C54" s="35"/>
      <c r="D54" s="109"/>
      <c r="E54" s="103"/>
      <c r="F54" s="42">
        <v>18</v>
      </c>
      <c r="G54" s="42" t="s">
        <v>52</v>
      </c>
      <c r="H54" s="103"/>
      <c r="I54" s="74"/>
      <c r="J54" s="76">
        <f t="shared" si="2"/>
        <v>0</v>
      </c>
    </row>
    <row r="55" spans="2:17" s="3" customFormat="1" ht="37.5" customHeight="1" x14ac:dyDescent="0.3">
      <c r="B55" s="46"/>
      <c r="C55" s="35"/>
      <c r="D55" s="161"/>
      <c r="E55" s="103"/>
      <c r="F55" s="42">
        <v>18</v>
      </c>
      <c r="G55" s="42" t="s">
        <v>45</v>
      </c>
      <c r="H55" s="103"/>
      <c r="I55" s="74"/>
      <c r="J55" s="76">
        <f t="shared" si="2"/>
        <v>0</v>
      </c>
    </row>
    <row r="56" spans="2:17" s="3" customFormat="1" ht="158.25" customHeight="1" x14ac:dyDescent="0.3">
      <c r="B56" s="46"/>
      <c r="C56" s="35"/>
      <c r="D56" s="68" t="s">
        <v>88</v>
      </c>
      <c r="E56" s="103"/>
      <c r="F56" s="55">
        <v>1</v>
      </c>
      <c r="G56" s="67" t="s">
        <v>37</v>
      </c>
      <c r="H56" s="103"/>
      <c r="I56" s="74"/>
      <c r="J56" s="76">
        <f>I56*F56</f>
        <v>0</v>
      </c>
    </row>
    <row r="57" spans="2:17" s="3" customFormat="1" ht="182.25" customHeight="1" x14ac:dyDescent="0.3">
      <c r="B57" s="46"/>
      <c r="C57" s="43"/>
      <c r="D57" s="184" t="s">
        <v>38</v>
      </c>
      <c r="E57" s="185"/>
      <c r="F57" s="185"/>
      <c r="G57" s="185"/>
      <c r="H57" s="185"/>
      <c r="I57" s="185"/>
      <c r="J57" s="175"/>
    </row>
    <row r="58" spans="2:17" s="3" customFormat="1" ht="23.25" customHeight="1" x14ac:dyDescent="0.3">
      <c r="B58" s="86">
        <v>3</v>
      </c>
      <c r="C58" s="86" t="s">
        <v>1</v>
      </c>
      <c r="D58" s="188" t="s">
        <v>53</v>
      </c>
      <c r="E58" s="189"/>
      <c r="F58" s="189"/>
      <c r="G58" s="189"/>
      <c r="H58" s="189"/>
      <c r="I58" s="189"/>
      <c r="J58" s="190"/>
      <c r="K58" s="36"/>
      <c r="L58" s="36"/>
      <c r="M58" s="36"/>
      <c r="N58" s="36"/>
      <c r="O58" s="36"/>
      <c r="P58" s="36"/>
      <c r="Q58" s="36"/>
    </row>
    <row r="59" spans="2:17" s="3" customFormat="1" ht="42" customHeight="1" x14ac:dyDescent="0.3">
      <c r="B59" s="183" t="s">
        <v>18</v>
      </c>
      <c r="C59" s="183"/>
      <c r="D59" s="191" t="s">
        <v>92</v>
      </c>
      <c r="E59" s="192"/>
      <c r="F59" s="192"/>
      <c r="G59" s="192"/>
      <c r="H59" s="192"/>
      <c r="I59" s="192"/>
      <c r="J59" s="193"/>
      <c r="K59" s="37"/>
      <c r="L59" s="37"/>
      <c r="M59" s="37"/>
      <c r="N59" s="37"/>
      <c r="O59" s="37"/>
      <c r="P59" s="37"/>
      <c r="Q59" s="37"/>
    </row>
    <row r="60" spans="2:17" s="3" customFormat="1" ht="24" customHeight="1" x14ac:dyDescent="0.3">
      <c r="B60" s="4"/>
      <c r="C60" s="149" t="s">
        <v>19</v>
      </c>
      <c r="D60" s="160" t="s">
        <v>89</v>
      </c>
      <c r="E60" s="58" t="s">
        <v>10</v>
      </c>
      <c r="F60" s="102">
        <v>4</v>
      </c>
      <c r="G60" s="122" t="s">
        <v>21</v>
      </c>
      <c r="H60" s="102" t="s">
        <v>54</v>
      </c>
      <c r="I60" s="28"/>
      <c r="J60" s="79">
        <f>F60*I60</f>
        <v>0</v>
      </c>
    </row>
    <row r="61" spans="2:17" s="3" customFormat="1" ht="24" customHeight="1" x14ac:dyDescent="0.3">
      <c r="B61" s="4"/>
      <c r="C61" s="149"/>
      <c r="D61" s="109"/>
      <c r="E61" s="58" t="s">
        <v>17</v>
      </c>
      <c r="F61" s="103"/>
      <c r="G61" s="123"/>
      <c r="H61" s="103"/>
      <c r="I61" s="28"/>
      <c r="J61" s="79">
        <f>I61*F60</f>
        <v>0</v>
      </c>
    </row>
    <row r="62" spans="2:17" s="3" customFormat="1" ht="24" customHeight="1" x14ac:dyDescent="0.3">
      <c r="B62" s="4"/>
      <c r="C62" s="149"/>
      <c r="D62" s="109"/>
      <c r="E62" s="58" t="s">
        <v>14</v>
      </c>
      <c r="F62" s="103"/>
      <c r="G62" s="123"/>
      <c r="H62" s="103"/>
      <c r="I62" s="28"/>
      <c r="J62" s="79">
        <f>I62*F60</f>
        <v>0</v>
      </c>
    </row>
    <row r="63" spans="2:17" s="3" customFormat="1" ht="27" customHeight="1" x14ac:dyDescent="0.3">
      <c r="B63" s="4"/>
      <c r="C63" s="149"/>
      <c r="D63" s="161"/>
      <c r="E63" s="58" t="s">
        <v>13</v>
      </c>
      <c r="F63" s="141"/>
      <c r="G63" s="124"/>
      <c r="H63" s="103"/>
      <c r="I63" s="28"/>
      <c r="J63" s="79">
        <f>I63*F60</f>
        <v>0</v>
      </c>
    </row>
    <row r="64" spans="2:17" s="3" customFormat="1" ht="24" customHeight="1" x14ac:dyDescent="0.3">
      <c r="B64" s="4"/>
      <c r="C64" s="149"/>
      <c r="D64" s="162" t="s">
        <v>90</v>
      </c>
      <c r="E64" s="58" t="s">
        <v>10</v>
      </c>
      <c r="F64" s="102">
        <v>4</v>
      </c>
      <c r="G64" s="122" t="s">
        <v>21</v>
      </c>
      <c r="H64" s="103"/>
      <c r="I64" s="28"/>
      <c r="J64" s="79">
        <f t="shared" ref="J64" si="3">F64*I64</f>
        <v>0</v>
      </c>
    </row>
    <row r="65" spans="2:10" s="3" customFormat="1" ht="16.5" customHeight="1" x14ac:dyDescent="0.3">
      <c r="B65" s="4"/>
      <c r="C65" s="149"/>
      <c r="D65" s="162"/>
      <c r="E65" s="58" t="s">
        <v>17</v>
      </c>
      <c r="F65" s="103"/>
      <c r="G65" s="123"/>
      <c r="H65" s="103"/>
      <c r="I65" s="28"/>
      <c r="J65" s="79">
        <f>I65*F64</f>
        <v>0</v>
      </c>
    </row>
    <row r="66" spans="2:10" s="3" customFormat="1" ht="16.5" customHeight="1" x14ac:dyDescent="0.3">
      <c r="B66" s="4"/>
      <c r="C66" s="149"/>
      <c r="D66" s="162"/>
      <c r="E66" s="58" t="s">
        <v>14</v>
      </c>
      <c r="F66" s="103"/>
      <c r="G66" s="123"/>
      <c r="H66" s="103"/>
      <c r="I66" s="28"/>
      <c r="J66" s="79">
        <f>I66*F64</f>
        <v>0</v>
      </c>
    </row>
    <row r="67" spans="2:10" s="3" customFormat="1" ht="30" customHeight="1" x14ac:dyDescent="0.3">
      <c r="B67" s="4"/>
      <c r="C67" s="149"/>
      <c r="D67" s="162"/>
      <c r="E67" s="58" t="s">
        <v>13</v>
      </c>
      <c r="F67" s="141"/>
      <c r="G67" s="124"/>
      <c r="H67" s="141"/>
      <c r="I67" s="28"/>
      <c r="J67" s="79">
        <f>I67*F64</f>
        <v>0</v>
      </c>
    </row>
    <row r="68" spans="2:10" s="3" customFormat="1" ht="63" customHeight="1" thickBot="1" x14ac:dyDescent="0.35">
      <c r="B68" s="88"/>
      <c r="C68" s="150"/>
      <c r="D68" s="163" t="s">
        <v>91</v>
      </c>
      <c r="E68" s="164"/>
      <c r="F68" s="164"/>
      <c r="G68" s="164"/>
      <c r="H68" s="164"/>
      <c r="I68" s="164"/>
      <c r="J68" s="165"/>
    </row>
    <row r="69" spans="2:10" s="3" customFormat="1" ht="27.75" customHeight="1" x14ac:dyDescent="0.3">
      <c r="B69" s="87">
        <v>4</v>
      </c>
      <c r="C69" s="40" t="s">
        <v>1</v>
      </c>
      <c r="D69" s="106" t="s">
        <v>22</v>
      </c>
      <c r="E69" s="106"/>
      <c r="F69" s="106"/>
      <c r="G69" s="106"/>
      <c r="H69" s="106"/>
      <c r="I69" s="106"/>
      <c r="J69" s="106"/>
    </row>
    <row r="70" spans="2:10" s="3" customFormat="1" ht="30" customHeight="1" thickBot="1" x14ac:dyDescent="0.35">
      <c r="B70" s="9"/>
      <c r="C70" s="9" t="s">
        <v>18</v>
      </c>
      <c r="D70" s="107" t="s">
        <v>23</v>
      </c>
      <c r="E70" s="107"/>
      <c r="F70" s="107"/>
      <c r="G70" s="108"/>
      <c r="H70" s="108"/>
      <c r="I70" s="107"/>
      <c r="J70" s="107"/>
    </row>
    <row r="71" spans="2:10" s="3" customFormat="1" ht="13.8" x14ac:dyDescent="0.3">
      <c r="B71" s="4"/>
      <c r="C71" s="151" t="s">
        <v>19</v>
      </c>
      <c r="D71" s="95" t="s">
        <v>59</v>
      </c>
      <c r="E71" s="12" t="s">
        <v>10</v>
      </c>
      <c r="F71" s="65">
        <v>40</v>
      </c>
      <c r="G71" s="94" t="s">
        <v>39</v>
      </c>
      <c r="H71" s="98" t="s">
        <v>56</v>
      </c>
      <c r="I71" s="77"/>
      <c r="J71" s="78">
        <f>I71*F71</f>
        <v>0</v>
      </c>
    </row>
    <row r="72" spans="2:10" s="3" customFormat="1" ht="25.5" customHeight="1" x14ac:dyDescent="0.3">
      <c r="B72" s="4"/>
      <c r="C72" s="152"/>
      <c r="D72" s="96"/>
      <c r="E72" s="45" t="s">
        <v>17</v>
      </c>
      <c r="F72" s="59">
        <v>16</v>
      </c>
      <c r="G72" s="93"/>
      <c r="H72" s="98"/>
      <c r="I72" s="77"/>
      <c r="J72" s="78">
        <f t="shared" ref="J72:J77" si="4">I72*F72</f>
        <v>0</v>
      </c>
    </row>
    <row r="73" spans="2:10" s="3" customFormat="1" ht="28.2" customHeight="1" x14ac:dyDescent="0.3">
      <c r="B73" s="4"/>
      <c r="C73" s="152"/>
      <c r="D73" s="96"/>
      <c r="E73" s="45" t="s">
        <v>14</v>
      </c>
      <c r="F73" s="59">
        <v>12</v>
      </c>
      <c r="G73" s="93"/>
      <c r="H73" s="98"/>
      <c r="I73" s="77"/>
      <c r="J73" s="78">
        <f t="shared" si="4"/>
        <v>0</v>
      </c>
    </row>
    <row r="74" spans="2:10" s="3" customFormat="1" ht="34.5" customHeight="1" thickBot="1" x14ac:dyDescent="0.35">
      <c r="B74" s="4"/>
      <c r="C74" s="152"/>
      <c r="D74" s="97"/>
      <c r="E74" s="49" t="s">
        <v>13</v>
      </c>
      <c r="F74" s="60">
        <v>10</v>
      </c>
      <c r="G74" s="154"/>
      <c r="H74" s="98"/>
      <c r="I74" s="77"/>
      <c r="J74" s="78">
        <f t="shared" si="4"/>
        <v>0</v>
      </c>
    </row>
    <row r="75" spans="2:10" s="3" customFormat="1" ht="36" customHeight="1" x14ac:dyDescent="0.3">
      <c r="B75" s="4"/>
      <c r="C75" s="152"/>
      <c r="D75" s="100" t="s">
        <v>58</v>
      </c>
      <c r="E75" s="12" t="s">
        <v>10</v>
      </c>
      <c r="F75" s="65">
        <f>3*2</f>
        <v>6</v>
      </c>
      <c r="G75" s="94" t="s">
        <v>31</v>
      </c>
      <c r="H75" s="98"/>
      <c r="I75" s="77"/>
      <c r="J75" s="78">
        <f t="shared" si="4"/>
        <v>0</v>
      </c>
    </row>
    <row r="76" spans="2:10" s="3" customFormat="1" ht="35.25" customHeight="1" x14ac:dyDescent="0.3">
      <c r="B76" s="4"/>
      <c r="C76" s="152"/>
      <c r="D76" s="101"/>
      <c r="E76" s="45" t="s">
        <v>17</v>
      </c>
      <c r="F76" s="59">
        <v>4</v>
      </c>
      <c r="G76" s="93"/>
      <c r="H76" s="98"/>
      <c r="I76" s="77"/>
      <c r="J76" s="78">
        <f t="shared" si="4"/>
        <v>0</v>
      </c>
    </row>
    <row r="77" spans="2:10" s="3" customFormat="1" ht="33.75" customHeight="1" x14ac:dyDescent="0.3">
      <c r="B77" s="4"/>
      <c r="C77" s="152"/>
      <c r="D77" s="101"/>
      <c r="E77" s="45" t="s">
        <v>14</v>
      </c>
      <c r="F77" s="59">
        <v>4</v>
      </c>
      <c r="G77" s="93"/>
      <c r="H77" s="98"/>
      <c r="I77" s="77"/>
      <c r="J77" s="78">
        <f t="shared" si="4"/>
        <v>0</v>
      </c>
    </row>
    <row r="78" spans="2:10" s="3" customFormat="1" ht="34.5" customHeight="1" thickBot="1" x14ac:dyDescent="0.35">
      <c r="B78" s="4"/>
      <c r="C78" s="152"/>
      <c r="D78" s="101"/>
      <c r="E78" s="43" t="s">
        <v>13</v>
      </c>
      <c r="F78" s="61">
        <v>4</v>
      </c>
      <c r="G78" s="153"/>
      <c r="H78" s="99"/>
      <c r="I78" s="77"/>
      <c r="J78" s="78">
        <f>I78*F78</f>
        <v>0</v>
      </c>
    </row>
    <row r="79" spans="2:10" s="3" customFormat="1" ht="16.2" customHeight="1" x14ac:dyDescent="0.3">
      <c r="B79" s="8">
        <v>5</v>
      </c>
      <c r="C79" s="8" t="s">
        <v>1</v>
      </c>
      <c r="D79" s="155" t="s">
        <v>15</v>
      </c>
      <c r="E79" s="156"/>
      <c r="F79" s="156"/>
      <c r="G79" s="156"/>
      <c r="H79" s="156"/>
      <c r="I79" s="156"/>
      <c r="J79" s="157"/>
    </row>
    <row r="80" spans="2:10" s="3" customFormat="1" ht="21.75" customHeight="1" thickBot="1" x14ac:dyDescent="0.35">
      <c r="B80" s="73"/>
      <c r="C80" s="9" t="s">
        <v>18</v>
      </c>
      <c r="D80" s="107" t="s">
        <v>60</v>
      </c>
      <c r="E80" s="107"/>
      <c r="F80" s="107"/>
      <c r="G80" s="108"/>
      <c r="H80" s="108"/>
      <c r="I80" s="107"/>
      <c r="J80" s="107"/>
    </row>
    <row r="81" spans="2:10" ht="61.5" customHeight="1" x14ac:dyDescent="0.3">
      <c r="B81" s="4"/>
      <c r="C81" s="151" t="s">
        <v>19</v>
      </c>
      <c r="D81" s="90" t="s">
        <v>61</v>
      </c>
      <c r="E81" s="196" t="s">
        <v>10</v>
      </c>
      <c r="F81" s="198">
        <f>4*62</f>
        <v>248</v>
      </c>
      <c r="G81" s="116" t="s">
        <v>32</v>
      </c>
      <c r="H81" s="137" t="s">
        <v>56</v>
      </c>
      <c r="I81" s="117"/>
      <c r="J81" s="158">
        <f>I81*F81</f>
        <v>0</v>
      </c>
    </row>
    <row r="82" spans="2:10" ht="59.25" customHeight="1" thickBot="1" x14ac:dyDescent="0.35">
      <c r="B82" s="4"/>
      <c r="C82" s="152"/>
      <c r="D82" s="91"/>
      <c r="E82" s="197"/>
      <c r="F82" s="199"/>
      <c r="G82" s="116"/>
      <c r="H82" s="110"/>
      <c r="I82" s="118"/>
      <c r="J82" s="159"/>
    </row>
    <row r="83" spans="2:10" ht="33" customHeight="1" thickBot="1" x14ac:dyDescent="0.35">
      <c r="B83" s="4"/>
      <c r="C83" s="152"/>
      <c r="D83" s="48" t="s">
        <v>27</v>
      </c>
      <c r="E83" s="12" t="s">
        <v>10</v>
      </c>
      <c r="F83" s="29">
        <f>124*2</f>
        <v>248</v>
      </c>
      <c r="G83" s="42" t="s">
        <v>24</v>
      </c>
      <c r="H83" s="110"/>
      <c r="I83" s="26"/>
      <c r="J83" s="84">
        <f>I83*F83</f>
        <v>0</v>
      </c>
    </row>
    <row r="84" spans="2:10" ht="21" customHeight="1" x14ac:dyDescent="0.3">
      <c r="B84" s="8">
        <v>6</v>
      </c>
      <c r="C84" s="8" t="s">
        <v>1</v>
      </c>
      <c r="D84" s="106" t="s">
        <v>16</v>
      </c>
      <c r="E84" s="106"/>
      <c r="F84" s="106"/>
      <c r="G84" s="200"/>
      <c r="H84" s="106"/>
      <c r="I84" s="200"/>
      <c r="J84" s="200"/>
    </row>
    <row r="85" spans="2:10" ht="36.75" customHeight="1" thickBot="1" x14ac:dyDescent="0.35">
      <c r="B85" s="73"/>
      <c r="C85" s="9" t="s">
        <v>18</v>
      </c>
      <c r="D85" s="107" t="s">
        <v>40</v>
      </c>
      <c r="E85" s="107"/>
      <c r="F85" s="107"/>
      <c r="G85" s="108"/>
      <c r="H85" s="108"/>
      <c r="I85" s="107"/>
      <c r="J85" s="107"/>
    </row>
    <row r="86" spans="2:10" ht="73.5" customHeight="1" thickBot="1" x14ac:dyDescent="0.35">
      <c r="B86" s="109"/>
      <c r="C86" s="56" t="s">
        <v>19</v>
      </c>
      <c r="D86" s="119" t="s">
        <v>62</v>
      </c>
      <c r="E86" s="14" t="s">
        <v>14</v>
      </c>
      <c r="F86" s="13">
        <v>1</v>
      </c>
      <c r="G86" s="111" t="s">
        <v>34</v>
      </c>
      <c r="H86" s="137" t="s">
        <v>56</v>
      </c>
      <c r="I86" s="17"/>
      <c r="J86" s="84">
        <f>I86*F86</f>
        <v>0</v>
      </c>
    </row>
    <row r="87" spans="2:10" ht="73.5" customHeight="1" thickBot="1" x14ac:dyDescent="0.35">
      <c r="B87" s="109"/>
      <c r="C87" s="56"/>
      <c r="D87" s="120"/>
      <c r="E87" s="14" t="s">
        <v>17</v>
      </c>
      <c r="F87" s="13">
        <v>1</v>
      </c>
      <c r="G87" s="112"/>
      <c r="H87" s="137"/>
      <c r="I87" s="17"/>
      <c r="J87" s="84">
        <f>I87*F87</f>
        <v>0</v>
      </c>
    </row>
    <row r="88" spans="2:10" ht="73.5" customHeight="1" thickBot="1" x14ac:dyDescent="0.35">
      <c r="B88" s="109"/>
      <c r="C88" s="56"/>
      <c r="D88" s="121"/>
      <c r="E88" s="15" t="s">
        <v>13</v>
      </c>
      <c r="F88" s="16">
        <v>1</v>
      </c>
      <c r="G88" s="138"/>
      <c r="H88" s="98"/>
      <c r="I88" s="18"/>
      <c r="J88" s="84">
        <f t="shared" ref="J88:J91" si="5">I88*F88</f>
        <v>0</v>
      </c>
    </row>
    <row r="89" spans="2:10" ht="29.25" customHeight="1" thickBot="1" x14ac:dyDescent="0.35">
      <c r="B89" s="109"/>
      <c r="C89" s="56"/>
      <c r="D89" s="92" t="s">
        <v>68</v>
      </c>
      <c r="E89" s="14" t="s">
        <v>14</v>
      </c>
      <c r="F89" s="13">
        <v>12</v>
      </c>
      <c r="G89" s="111" t="s">
        <v>24</v>
      </c>
      <c r="H89" s="99"/>
      <c r="I89" s="27"/>
      <c r="J89" s="84">
        <f t="shared" si="5"/>
        <v>0</v>
      </c>
    </row>
    <row r="90" spans="2:10" ht="29.25" customHeight="1" thickBot="1" x14ac:dyDescent="0.35">
      <c r="B90" s="109"/>
      <c r="C90" s="56"/>
      <c r="D90" s="93"/>
      <c r="E90" s="14" t="s">
        <v>17</v>
      </c>
      <c r="F90" s="38">
        <v>16</v>
      </c>
      <c r="G90" s="112"/>
      <c r="H90" s="99"/>
      <c r="I90" s="39"/>
      <c r="J90" s="84">
        <f t="shared" si="5"/>
        <v>0</v>
      </c>
    </row>
    <row r="91" spans="2:10" ht="28.2" thickBot="1" x14ac:dyDescent="0.35">
      <c r="B91" s="109"/>
      <c r="C91" s="56"/>
      <c r="D91" s="94"/>
      <c r="E91" s="5" t="s">
        <v>13</v>
      </c>
      <c r="F91" s="20">
        <v>10</v>
      </c>
      <c r="G91" s="113"/>
      <c r="H91" s="99"/>
      <c r="I91" s="19"/>
      <c r="J91" s="84">
        <f t="shared" si="5"/>
        <v>0</v>
      </c>
    </row>
    <row r="92" spans="2:10" ht="16.5" customHeight="1" x14ac:dyDescent="0.3">
      <c r="B92" s="8">
        <v>7</v>
      </c>
      <c r="C92" s="8" t="s">
        <v>1</v>
      </c>
      <c r="D92" s="106" t="s">
        <v>63</v>
      </c>
      <c r="E92" s="106"/>
      <c r="F92" s="106"/>
      <c r="G92" s="106"/>
      <c r="H92" s="106"/>
      <c r="I92" s="106"/>
      <c r="J92" s="106"/>
    </row>
    <row r="93" spans="2:10" ht="27.6" customHeight="1" thickBot="1" x14ac:dyDescent="0.35">
      <c r="B93" s="73"/>
      <c r="C93" s="9" t="s">
        <v>18</v>
      </c>
      <c r="D93" s="107" t="s">
        <v>64</v>
      </c>
      <c r="E93" s="107"/>
      <c r="F93" s="107"/>
      <c r="G93" s="108"/>
      <c r="H93" s="108"/>
      <c r="I93" s="107"/>
      <c r="J93" s="107"/>
    </row>
    <row r="94" spans="2:10" ht="47.25" customHeight="1" thickBot="1" x14ac:dyDescent="0.35">
      <c r="B94" s="102"/>
      <c r="C94" s="104" t="s">
        <v>19</v>
      </c>
      <c r="D94" s="62" t="s">
        <v>70</v>
      </c>
      <c r="E94" s="142" t="s">
        <v>10</v>
      </c>
      <c r="F94" s="30">
        <v>1</v>
      </c>
      <c r="G94" s="63" t="s">
        <v>34</v>
      </c>
      <c r="H94" s="116" t="s">
        <v>6</v>
      </c>
      <c r="I94" s="31"/>
      <c r="J94" s="81">
        <f>I94*F94</f>
        <v>0</v>
      </c>
    </row>
    <row r="95" spans="2:10" ht="57" customHeight="1" thickBot="1" x14ac:dyDescent="0.35">
      <c r="B95" s="103"/>
      <c r="C95" s="105"/>
      <c r="D95" s="62" t="s">
        <v>97</v>
      </c>
      <c r="E95" s="143"/>
      <c r="F95" s="30">
        <v>1</v>
      </c>
      <c r="G95" s="63" t="s">
        <v>67</v>
      </c>
      <c r="H95" s="116"/>
      <c r="I95" s="31"/>
      <c r="J95" s="81">
        <f t="shared" ref="J95:J103" si="6">I95*F95</f>
        <v>0</v>
      </c>
    </row>
    <row r="96" spans="2:10" ht="27" customHeight="1" thickBot="1" x14ac:dyDescent="0.35">
      <c r="B96" s="103"/>
      <c r="C96" s="105"/>
      <c r="D96" s="47" t="s">
        <v>98</v>
      </c>
      <c r="E96" s="143"/>
      <c r="F96" s="34">
        <v>81</v>
      </c>
      <c r="G96" s="55" t="s">
        <v>24</v>
      </c>
      <c r="H96" s="116"/>
      <c r="I96" s="31"/>
      <c r="J96" s="81">
        <f t="shared" si="6"/>
        <v>0</v>
      </c>
    </row>
    <row r="97" spans="2:10" ht="76.5" customHeight="1" thickBot="1" x14ac:dyDescent="0.35">
      <c r="B97" s="103"/>
      <c r="C97" s="105"/>
      <c r="D97" s="64" t="s">
        <v>69</v>
      </c>
      <c r="E97" s="143"/>
      <c r="F97" s="34">
        <v>81</v>
      </c>
      <c r="G97" s="43" t="s">
        <v>29</v>
      </c>
      <c r="H97" s="116"/>
      <c r="I97" s="31"/>
      <c r="J97" s="81">
        <f t="shared" si="6"/>
        <v>0</v>
      </c>
    </row>
    <row r="98" spans="2:10" ht="48" customHeight="1" thickBot="1" x14ac:dyDescent="0.35">
      <c r="B98" s="103"/>
      <c r="C98" s="105"/>
      <c r="D98" s="64" t="s">
        <v>99</v>
      </c>
      <c r="E98" s="143"/>
      <c r="F98" s="34">
        <v>1</v>
      </c>
      <c r="G98" s="43" t="s">
        <v>71</v>
      </c>
      <c r="H98" s="116"/>
      <c r="I98" s="31"/>
      <c r="J98" s="81">
        <f t="shared" si="6"/>
        <v>0</v>
      </c>
    </row>
    <row r="99" spans="2:10" ht="40.5" customHeight="1" thickBot="1" x14ac:dyDescent="0.35">
      <c r="B99" s="103"/>
      <c r="C99" s="105"/>
      <c r="D99" s="47" t="s">
        <v>72</v>
      </c>
      <c r="E99" s="143"/>
      <c r="F99" s="34">
        <v>1</v>
      </c>
      <c r="G99" s="43" t="s">
        <v>33</v>
      </c>
      <c r="H99" s="116"/>
      <c r="I99" s="31"/>
      <c r="J99" s="81">
        <f t="shared" si="6"/>
        <v>0</v>
      </c>
    </row>
    <row r="100" spans="2:10" ht="26.25" customHeight="1" thickBot="1" x14ac:dyDescent="0.35">
      <c r="B100" s="103"/>
      <c r="C100" s="105"/>
      <c r="D100" s="47" t="s">
        <v>100</v>
      </c>
      <c r="E100" s="143"/>
      <c r="F100" s="34">
        <v>1</v>
      </c>
      <c r="G100" s="43" t="s">
        <v>65</v>
      </c>
      <c r="H100" s="116"/>
      <c r="I100" s="31"/>
      <c r="J100" s="81">
        <f t="shared" si="6"/>
        <v>0</v>
      </c>
    </row>
    <row r="101" spans="2:10" ht="51" customHeight="1" thickBot="1" x14ac:dyDescent="0.35">
      <c r="B101" s="103"/>
      <c r="C101" s="105"/>
      <c r="D101" s="47" t="s">
        <v>101</v>
      </c>
      <c r="E101" s="143"/>
      <c r="F101" s="34">
        <v>1</v>
      </c>
      <c r="G101" s="43" t="s">
        <v>66</v>
      </c>
      <c r="H101" s="116"/>
      <c r="I101" s="31"/>
      <c r="J101" s="81">
        <f t="shared" si="6"/>
        <v>0</v>
      </c>
    </row>
    <row r="102" spans="2:10" ht="89.25" customHeight="1" thickBot="1" x14ac:dyDescent="0.35">
      <c r="B102" s="103"/>
      <c r="C102" s="105"/>
      <c r="D102" s="47" t="s">
        <v>102</v>
      </c>
      <c r="E102" s="143"/>
      <c r="F102" s="34">
        <v>1</v>
      </c>
      <c r="G102" s="82" t="s">
        <v>36</v>
      </c>
      <c r="H102" s="116"/>
      <c r="I102" s="31"/>
      <c r="J102" s="81">
        <f t="shared" si="6"/>
        <v>0</v>
      </c>
    </row>
    <row r="103" spans="2:10" ht="49.5" customHeight="1" x14ac:dyDescent="0.3">
      <c r="B103" s="103"/>
      <c r="C103" s="105"/>
      <c r="D103" s="57" t="s">
        <v>103</v>
      </c>
      <c r="E103" s="144"/>
      <c r="F103" s="30">
        <f>40+4+4+4</f>
        <v>52</v>
      </c>
      <c r="G103" s="83" t="s">
        <v>31</v>
      </c>
      <c r="H103" s="116"/>
      <c r="I103" s="74"/>
      <c r="J103" s="81">
        <f t="shared" si="6"/>
        <v>0</v>
      </c>
    </row>
    <row r="104" spans="2:10" ht="75" customHeight="1" thickBot="1" x14ac:dyDescent="0.35">
      <c r="B104" s="103"/>
      <c r="C104" s="105"/>
      <c r="D104" s="145" t="s">
        <v>20</v>
      </c>
      <c r="E104" s="146"/>
      <c r="F104" s="146"/>
      <c r="G104" s="146"/>
      <c r="H104" s="146"/>
      <c r="I104" s="146"/>
      <c r="J104" s="147"/>
    </row>
    <row r="105" spans="2:10" ht="26.25" customHeight="1" x14ac:dyDescent="0.3">
      <c r="B105" s="8">
        <v>8</v>
      </c>
      <c r="C105" s="8" t="s">
        <v>1</v>
      </c>
      <c r="D105" s="106" t="s">
        <v>73</v>
      </c>
      <c r="E105" s="106"/>
      <c r="F105" s="106"/>
      <c r="G105" s="106"/>
      <c r="H105" s="106"/>
      <c r="I105" s="106"/>
      <c r="J105" s="106"/>
    </row>
    <row r="106" spans="2:10" ht="39.75" customHeight="1" thickBot="1" x14ac:dyDescent="0.35">
      <c r="B106" s="73"/>
      <c r="C106" s="9" t="s">
        <v>18</v>
      </c>
      <c r="D106" s="107" t="s">
        <v>74</v>
      </c>
      <c r="E106" s="107"/>
      <c r="F106" s="107"/>
      <c r="G106" s="108"/>
      <c r="H106" s="108"/>
      <c r="I106" s="107"/>
      <c r="J106" s="107"/>
    </row>
    <row r="107" spans="2:10" ht="13.8" x14ac:dyDescent="0.3">
      <c r="B107" s="4"/>
      <c r="C107" s="56" t="s">
        <v>19</v>
      </c>
      <c r="D107" s="125" t="s">
        <v>75</v>
      </c>
      <c r="E107" s="23" t="s">
        <v>10</v>
      </c>
      <c r="F107" s="34">
        <v>1</v>
      </c>
      <c r="G107" s="115" t="s">
        <v>34</v>
      </c>
      <c r="H107" s="102" t="s">
        <v>41</v>
      </c>
      <c r="I107" s="80"/>
      <c r="J107" s="71">
        <f>I107*F107</f>
        <v>0</v>
      </c>
    </row>
    <row r="108" spans="2:10" ht="25.5" customHeight="1" x14ac:dyDescent="0.3">
      <c r="B108" s="4"/>
      <c r="C108" s="56"/>
      <c r="D108" s="126"/>
      <c r="E108" s="54" t="s">
        <v>14</v>
      </c>
      <c r="F108" s="51">
        <v>1</v>
      </c>
      <c r="G108" s="115"/>
      <c r="H108" s="103"/>
      <c r="I108" s="80"/>
      <c r="J108" s="71">
        <f t="shared" ref="J108:J134" si="7">I108*F108</f>
        <v>0</v>
      </c>
    </row>
    <row r="109" spans="2:10" ht="13.8" x14ac:dyDescent="0.3">
      <c r="B109" s="4"/>
      <c r="C109" s="56"/>
      <c r="D109" s="126"/>
      <c r="E109" s="21" t="s">
        <v>17</v>
      </c>
      <c r="F109" s="50">
        <v>1</v>
      </c>
      <c r="G109" s="115"/>
      <c r="H109" s="103"/>
      <c r="I109" s="80"/>
      <c r="J109" s="71">
        <f t="shared" si="7"/>
        <v>0</v>
      </c>
    </row>
    <row r="110" spans="2:10" ht="29.25" customHeight="1" thickBot="1" x14ac:dyDescent="0.35">
      <c r="B110" s="4"/>
      <c r="C110" s="56"/>
      <c r="D110" s="127"/>
      <c r="E110" s="24" t="s">
        <v>13</v>
      </c>
      <c r="F110" s="25">
        <v>1</v>
      </c>
      <c r="G110" s="115"/>
      <c r="H110" s="103"/>
      <c r="I110" s="80"/>
      <c r="J110" s="71">
        <f t="shared" si="7"/>
        <v>0</v>
      </c>
    </row>
    <row r="111" spans="2:10" ht="24.75" customHeight="1" x14ac:dyDescent="0.3">
      <c r="B111" s="4"/>
      <c r="C111" s="56" t="s">
        <v>19</v>
      </c>
      <c r="D111" s="125" t="s">
        <v>81</v>
      </c>
      <c r="E111" s="23" t="s">
        <v>10</v>
      </c>
      <c r="F111" s="34">
        <v>62</v>
      </c>
      <c r="G111" s="116" t="s">
        <v>86</v>
      </c>
      <c r="H111" s="103"/>
      <c r="I111" s="80"/>
      <c r="J111" s="71">
        <f t="shared" si="7"/>
        <v>0</v>
      </c>
    </row>
    <row r="112" spans="2:10" ht="31.5" customHeight="1" x14ac:dyDescent="0.3">
      <c r="B112" s="4"/>
      <c r="C112" s="56"/>
      <c r="D112" s="126"/>
      <c r="E112" s="54" t="s">
        <v>14</v>
      </c>
      <c r="F112" s="51">
        <v>6</v>
      </c>
      <c r="G112" s="116"/>
      <c r="H112" s="103"/>
      <c r="I112" s="80"/>
      <c r="J112" s="71">
        <f t="shared" si="7"/>
        <v>0</v>
      </c>
    </row>
    <row r="113" spans="2:10" ht="45" customHeight="1" x14ac:dyDescent="0.3">
      <c r="B113" s="4"/>
      <c r="C113" s="56"/>
      <c r="D113" s="126"/>
      <c r="E113" s="21" t="s">
        <v>17</v>
      </c>
      <c r="F113" s="50">
        <v>8</v>
      </c>
      <c r="G113" s="116"/>
      <c r="H113" s="103"/>
      <c r="I113" s="80"/>
      <c r="J113" s="71">
        <f t="shared" si="7"/>
        <v>0</v>
      </c>
    </row>
    <row r="114" spans="2:10" ht="39.75" customHeight="1" thickBot="1" x14ac:dyDescent="0.35">
      <c r="B114" s="4"/>
      <c r="C114" s="56"/>
      <c r="D114" s="127"/>
      <c r="E114" s="24" t="s">
        <v>13</v>
      </c>
      <c r="F114" s="25">
        <v>5</v>
      </c>
      <c r="G114" s="116"/>
      <c r="H114" s="103"/>
      <c r="I114" s="80"/>
      <c r="J114" s="71">
        <f t="shared" si="7"/>
        <v>0</v>
      </c>
    </row>
    <row r="115" spans="2:10" ht="30" customHeight="1" x14ac:dyDescent="0.3">
      <c r="B115" s="4"/>
      <c r="C115" s="56"/>
      <c r="D115" s="119" t="s">
        <v>35</v>
      </c>
      <c r="E115" s="23" t="s">
        <v>10</v>
      </c>
      <c r="F115" s="34">
        <v>62</v>
      </c>
      <c r="G115" s="122" t="s">
        <v>24</v>
      </c>
      <c r="H115" s="103"/>
      <c r="I115" s="31"/>
      <c r="J115" s="71">
        <f t="shared" si="7"/>
        <v>0</v>
      </c>
    </row>
    <row r="116" spans="2:10" ht="24" customHeight="1" x14ac:dyDescent="0.3">
      <c r="B116" s="4"/>
      <c r="C116" s="56"/>
      <c r="D116" s="120"/>
      <c r="E116" s="54" t="s">
        <v>14</v>
      </c>
      <c r="F116" s="51">
        <v>6</v>
      </c>
      <c r="G116" s="123"/>
      <c r="H116" s="103"/>
      <c r="I116" s="31"/>
      <c r="J116" s="71">
        <f t="shared" si="7"/>
        <v>0</v>
      </c>
    </row>
    <row r="117" spans="2:10" ht="20.25" customHeight="1" x14ac:dyDescent="0.3">
      <c r="B117" s="4"/>
      <c r="C117" s="56"/>
      <c r="D117" s="120"/>
      <c r="E117" s="21" t="s">
        <v>17</v>
      </c>
      <c r="F117" s="50">
        <v>8</v>
      </c>
      <c r="G117" s="123"/>
      <c r="H117" s="103"/>
      <c r="I117" s="31"/>
      <c r="J117" s="71">
        <f t="shared" si="7"/>
        <v>0</v>
      </c>
    </row>
    <row r="118" spans="2:10" ht="53.25" customHeight="1" thickBot="1" x14ac:dyDescent="0.35">
      <c r="B118" s="4"/>
      <c r="C118" s="56"/>
      <c r="D118" s="121"/>
      <c r="E118" s="24" t="s">
        <v>13</v>
      </c>
      <c r="F118" s="25">
        <v>5</v>
      </c>
      <c r="G118" s="124"/>
      <c r="H118" s="103"/>
      <c r="I118" s="31"/>
      <c r="J118" s="71">
        <f t="shared" si="7"/>
        <v>0</v>
      </c>
    </row>
    <row r="119" spans="2:10" ht="20.25" customHeight="1" x14ac:dyDescent="0.3">
      <c r="B119" s="4"/>
      <c r="C119" s="52"/>
      <c r="D119" s="119" t="s">
        <v>76</v>
      </c>
      <c r="E119" s="23" t="s">
        <v>10</v>
      </c>
      <c r="F119" s="34">
        <v>1</v>
      </c>
      <c r="G119" s="115" t="s">
        <v>34</v>
      </c>
      <c r="H119" s="103"/>
      <c r="I119" s="11"/>
      <c r="J119" s="71">
        <f t="shared" si="7"/>
        <v>0</v>
      </c>
    </row>
    <row r="120" spans="2:10" ht="13.8" x14ac:dyDescent="0.3">
      <c r="B120" s="4"/>
      <c r="C120" s="52"/>
      <c r="D120" s="120"/>
      <c r="E120" s="54" t="s">
        <v>14</v>
      </c>
      <c r="F120" s="51">
        <v>1</v>
      </c>
      <c r="G120" s="115"/>
      <c r="H120" s="103"/>
      <c r="I120" s="11"/>
      <c r="J120" s="71">
        <f t="shared" si="7"/>
        <v>0</v>
      </c>
    </row>
    <row r="121" spans="2:10" ht="33" customHeight="1" x14ac:dyDescent="0.3">
      <c r="B121" s="4"/>
      <c r="C121" s="52"/>
      <c r="D121" s="120"/>
      <c r="E121" s="21" t="s">
        <v>17</v>
      </c>
      <c r="F121" s="50">
        <v>1</v>
      </c>
      <c r="G121" s="115"/>
      <c r="H121" s="103"/>
      <c r="I121" s="11"/>
      <c r="J121" s="71">
        <f t="shared" si="7"/>
        <v>0</v>
      </c>
    </row>
    <row r="122" spans="2:10" ht="77.25" customHeight="1" thickBot="1" x14ac:dyDescent="0.35">
      <c r="B122" s="4"/>
      <c r="C122" s="52"/>
      <c r="D122" s="121"/>
      <c r="E122" s="24" t="s">
        <v>13</v>
      </c>
      <c r="F122" s="25">
        <v>1</v>
      </c>
      <c r="G122" s="115"/>
      <c r="H122" s="103"/>
      <c r="I122" s="11"/>
      <c r="J122" s="71">
        <f t="shared" si="7"/>
        <v>0</v>
      </c>
    </row>
    <row r="123" spans="2:10" ht="25.5" customHeight="1" x14ac:dyDescent="0.3">
      <c r="B123" s="4"/>
      <c r="C123" s="52"/>
      <c r="D123" s="90" t="s">
        <v>42</v>
      </c>
      <c r="E123" s="23" t="s">
        <v>10</v>
      </c>
      <c r="F123" s="34">
        <v>12</v>
      </c>
      <c r="G123" s="116" t="s">
        <v>31</v>
      </c>
      <c r="H123" s="103"/>
      <c r="I123" s="11"/>
      <c r="J123" s="71">
        <f t="shared" si="7"/>
        <v>0</v>
      </c>
    </row>
    <row r="124" spans="2:10" ht="25.5" customHeight="1" x14ac:dyDescent="0.3">
      <c r="B124" s="4"/>
      <c r="C124" s="52"/>
      <c r="D124" s="139"/>
      <c r="E124" s="54" t="s">
        <v>14</v>
      </c>
      <c r="F124" s="51">
        <v>4</v>
      </c>
      <c r="G124" s="116"/>
      <c r="H124" s="103"/>
      <c r="I124" s="11"/>
      <c r="J124" s="71">
        <f t="shared" si="7"/>
        <v>0</v>
      </c>
    </row>
    <row r="125" spans="2:10" ht="25.5" customHeight="1" x14ac:dyDescent="0.3">
      <c r="B125" s="4"/>
      <c r="C125" s="52"/>
      <c r="D125" s="139"/>
      <c r="E125" s="21" t="s">
        <v>17</v>
      </c>
      <c r="F125" s="50">
        <v>4</v>
      </c>
      <c r="G125" s="116"/>
      <c r="H125" s="103"/>
      <c r="I125" s="11"/>
      <c r="J125" s="71">
        <f t="shared" si="7"/>
        <v>0</v>
      </c>
    </row>
    <row r="126" spans="2:10" ht="40.5" customHeight="1" thickBot="1" x14ac:dyDescent="0.35">
      <c r="B126" s="4"/>
      <c r="C126" s="52"/>
      <c r="D126" s="91"/>
      <c r="E126" s="24" t="s">
        <v>13</v>
      </c>
      <c r="F126" s="25">
        <v>4</v>
      </c>
      <c r="G126" s="116"/>
      <c r="H126" s="103"/>
      <c r="I126" s="11"/>
      <c r="J126" s="71">
        <f t="shared" si="7"/>
        <v>0</v>
      </c>
    </row>
    <row r="127" spans="2:10" ht="16.5" customHeight="1" x14ac:dyDescent="0.3">
      <c r="B127" s="4"/>
      <c r="C127" s="52"/>
      <c r="D127" s="90" t="s">
        <v>77</v>
      </c>
      <c r="E127" s="23" t="s">
        <v>10</v>
      </c>
      <c r="F127" s="34">
        <v>62</v>
      </c>
      <c r="G127" s="115" t="s">
        <v>24</v>
      </c>
      <c r="H127" s="103"/>
      <c r="I127" s="11"/>
      <c r="J127" s="71">
        <f t="shared" si="7"/>
        <v>0</v>
      </c>
    </row>
    <row r="128" spans="2:10" ht="25.5" customHeight="1" x14ac:dyDescent="0.3">
      <c r="B128" s="4"/>
      <c r="C128" s="52"/>
      <c r="D128" s="139"/>
      <c r="E128" s="54" t="s">
        <v>14</v>
      </c>
      <c r="F128" s="51">
        <v>6</v>
      </c>
      <c r="G128" s="115"/>
      <c r="H128" s="103"/>
      <c r="I128" s="11"/>
      <c r="J128" s="71">
        <f t="shared" si="7"/>
        <v>0</v>
      </c>
    </row>
    <row r="129" spans="2:10" ht="26.25" customHeight="1" x14ac:dyDescent="0.3">
      <c r="B129" s="4"/>
      <c r="C129" s="52"/>
      <c r="D129" s="139"/>
      <c r="E129" s="21" t="s">
        <v>17</v>
      </c>
      <c r="F129" s="50">
        <v>8</v>
      </c>
      <c r="G129" s="115"/>
      <c r="H129" s="103"/>
      <c r="I129" s="11"/>
      <c r="J129" s="71">
        <f t="shared" si="7"/>
        <v>0</v>
      </c>
    </row>
    <row r="130" spans="2:10" ht="34.5" customHeight="1" thickBot="1" x14ac:dyDescent="0.35">
      <c r="B130" s="4"/>
      <c r="C130" s="52"/>
      <c r="D130" s="91"/>
      <c r="E130" s="24" t="s">
        <v>13</v>
      </c>
      <c r="F130" s="25">
        <v>5</v>
      </c>
      <c r="G130" s="115"/>
      <c r="H130" s="103"/>
      <c r="I130" s="11"/>
      <c r="J130" s="71">
        <f t="shared" si="7"/>
        <v>0</v>
      </c>
    </row>
    <row r="131" spans="2:10" ht="13.8" x14ac:dyDescent="0.3">
      <c r="B131" s="4"/>
      <c r="C131" s="52"/>
      <c r="D131" s="90" t="s">
        <v>43</v>
      </c>
      <c r="E131" s="23" t="s">
        <v>10</v>
      </c>
      <c r="F131" s="34">
        <f>3*62</f>
        <v>186</v>
      </c>
      <c r="G131" s="115" t="s">
        <v>30</v>
      </c>
      <c r="H131" s="103"/>
      <c r="I131" s="11"/>
      <c r="J131" s="71">
        <f t="shared" si="7"/>
        <v>0</v>
      </c>
    </row>
    <row r="132" spans="2:10" ht="13.8" x14ac:dyDescent="0.3">
      <c r="B132" s="4"/>
      <c r="C132" s="52"/>
      <c r="D132" s="139"/>
      <c r="E132" s="54" t="s">
        <v>14</v>
      </c>
      <c r="F132" s="51">
        <f>6*3</f>
        <v>18</v>
      </c>
      <c r="G132" s="115"/>
      <c r="H132" s="103"/>
      <c r="I132" s="11"/>
      <c r="J132" s="71">
        <f t="shared" si="7"/>
        <v>0</v>
      </c>
    </row>
    <row r="133" spans="2:10" ht="13.8" x14ac:dyDescent="0.3">
      <c r="B133" s="4"/>
      <c r="C133" s="52"/>
      <c r="D133" s="139"/>
      <c r="E133" s="21" t="s">
        <v>17</v>
      </c>
      <c r="F133" s="50">
        <f>8*3</f>
        <v>24</v>
      </c>
      <c r="G133" s="115"/>
      <c r="H133" s="103"/>
      <c r="I133" s="11"/>
      <c r="J133" s="71">
        <f t="shared" si="7"/>
        <v>0</v>
      </c>
    </row>
    <row r="134" spans="2:10" ht="36.75" customHeight="1" thickBot="1" x14ac:dyDescent="0.35">
      <c r="B134" s="4"/>
      <c r="C134" s="52"/>
      <c r="D134" s="140"/>
      <c r="E134" s="22" t="s">
        <v>13</v>
      </c>
      <c r="F134" s="52">
        <f>5*3</f>
        <v>15</v>
      </c>
      <c r="G134" s="115"/>
      <c r="H134" s="141"/>
      <c r="I134" s="11"/>
      <c r="J134" s="71">
        <f t="shared" si="7"/>
        <v>0</v>
      </c>
    </row>
    <row r="135" spans="2:10" ht="48" customHeight="1" x14ac:dyDescent="0.3">
      <c r="B135" s="109"/>
      <c r="C135" s="110"/>
      <c r="D135" s="131" t="s">
        <v>78</v>
      </c>
      <c r="E135" s="132"/>
      <c r="F135" s="132"/>
      <c r="G135" s="133"/>
      <c r="H135" s="133"/>
      <c r="I135" s="132"/>
      <c r="J135" s="134"/>
    </row>
    <row r="136" spans="2:10" ht="105.75" customHeight="1" x14ac:dyDescent="0.3">
      <c r="B136" s="109"/>
      <c r="C136" s="110"/>
      <c r="D136" s="135"/>
      <c r="E136" s="133"/>
      <c r="F136" s="133"/>
      <c r="G136" s="133"/>
      <c r="H136" s="133"/>
      <c r="I136" s="133"/>
      <c r="J136" s="136"/>
    </row>
    <row r="137" spans="2:10" ht="66" customHeight="1" thickBot="1" x14ac:dyDescent="0.35">
      <c r="B137" s="46"/>
      <c r="C137" s="98" t="s">
        <v>85</v>
      </c>
      <c r="D137" s="186"/>
      <c r="E137" s="186"/>
      <c r="F137" s="186"/>
      <c r="G137" s="186"/>
      <c r="H137" s="186"/>
      <c r="I137" s="186"/>
      <c r="J137" s="187"/>
    </row>
    <row r="138" spans="2:10" ht="14.25" customHeight="1" x14ac:dyDescent="0.3">
      <c r="B138" s="128" t="s">
        <v>8</v>
      </c>
      <c r="C138" s="129"/>
      <c r="D138" s="129"/>
      <c r="E138" s="129"/>
      <c r="F138" s="129"/>
      <c r="G138" s="129"/>
      <c r="H138" s="130"/>
      <c r="I138" s="10"/>
      <c r="J138" s="10"/>
    </row>
    <row r="139" spans="2:10" ht="21.75" customHeight="1" x14ac:dyDescent="0.3">
      <c r="B139" s="114" t="s">
        <v>11</v>
      </c>
      <c r="C139" s="114"/>
      <c r="D139" s="114"/>
      <c r="E139" s="114"/>
      <c r="F139" s="114"/>
      <c r="G139" s="114"/>
      <c r="H139" s="114"/>
      <c r="I139" s="7"/>
      <c r="J139" s="7"/>
    </row>
    <row r="140" spans="2:10" ht="21.75" customHeight="1" x14ac:dyDescent="0.3">
      <c r="B140" s="89" t="s">
        <v>3</v>
      </c>
      <c r="C140" s="89"/>
      <c r="D140" s="89"/>
      <c r="E140" s="89"/>
      <c r="F140" s="89"/>
      <c r="G140" s="89"/>
      <c r="H140" s="89"/>
      <c r="I140" s="10"/>
      <c r="J140" s="10"/>
    </row>
  </sheetData>
  <mergeCells count="110">
    <mergeCell ref="C6:C42"/>
    <mergeCell ref="B44:C44"/>
    <mergeCell ref="B59:C59"/>
    <mergeCell ref="D57:J57"/>
    <mergeCell ref="C137:J137"/>
    <mergeCell ref="D24:D26"/>
    <mergeCell ref="G24:G26"/>
    <mergeCell ref="E31:E34"/>
    <mergeCell ref="E35:E38"/>
    <mergeCell ref="D35:D38"/>
    <mergeCell ref="G39:G41"/>
    <mergeCell ref="D39:D41"/>
    <mergeCell ref="D58:J58"/>
    <mergeCell ref="D59:J59"/>
    <mergeCell ref="D43:J43"/>
    <mergeCell ref="E81:E82"/>
    <mergeCell ref="F81:F82"/>
    <mergeCell ref="D52:D55"/>
    <mergeCell ref="D84:J84"/>
    <mergeCell ref="D85:J85"/>
    <mergeCell ref="D92:J92"/>
    <mergeCell ref="D93:J93"/>
    <mergeCell ref="H94:H103"/>
    <mergeCell ref="D44:J44"/>
    <mergeCell ref="D27:D30"/>
    <mergeCell ref="E27:E30"/>
    <mergeCell ref="D31:D34"/>
    <mergeCell ref="H6:H41"/>
    <mergeCell ref="D42:J42"/>
    <mergeCell ref="D6:D8"/>
    <mergeCell ref="G6:G8"/>
    <mergeCell ref="D9:D17"/>
    <mergeCell ref="E9:E11"/>
    <mergeCell ref="E12:E14"/>
    <mergeCell ref="E15:E17"/>
    <mergeCell ref="D18:D20"/>
    <mergeCell ref="G18:G20"/>
    <mergeCell ref="D21:D23"/>
    <mergeCell ref="G21:G23"/>
    <mergeCell ref="B2:B3"/>
    <mergeCell ref="C2:D3"/>
    <mergeCell ref="E2:E3"/>
    <mergeCell ref="F2:F3"/>
    <mergeCell ref="G2:G3"/>
    <mergeCell ref="H2:H3"/>
    <mergeCell ref="I2:I3"/>
    <mergeCell ref="J2:J3"/>
    <mergeCell ref="D4:J4"/>
    <mergeCell ref="D5:J5"/>
    <mergeCell ref="C60:C68"/>
    <mergeCell ref="C71:C78"/>
    <mergeCell ref="C81:C83"/>
    <mergeCell ref="G75:G78"/>
    <mergeCell ref="G71:G74"/>
    <mergeCell ref="G81:G82"/>
    <mergeCell ref="D79:J79"/>
    <mergeCell ref="D69:J69"/>
    <mergeCell ref="D70:J70"/>
    <mergeCell ref="J81:J82"/>
    <mergeCell ref="D60:D63"/>
    <mergeCell ref="F60:F63"/>
    <mergeCell ref="G60:G63"/>
    <mergeCell ref="D64:D67"/>
    <mergeCell ref="F64:F67"/>
    <mergeCell ref="G64:G67"/>
    <mergeCell ref="D68:J68"/>
    <mergeCell ref="H60:H67"/>
    <mergeCell ref="H81:H83"/>
    <mergeCell ref="D80:J80"/>
    <mergeCell ref="D46:D48"/>
    <mergeCell ref="E45:E56"/>
    <mergeCell ref="H45:H56"/>
    <mergeCell ref="D135:J136"/>
    <mergeCell ref="B86:B91"/>
    <mergeCell ref="D86:D88"/>
    <mergeCell ref="H86:H91"/>
    <mergeCell ref="G86:G88"/>
    <mergeCell ref="D127:D130"/>
    <mergeCell ref="D131:D134"/>
    <mergeCell ref="H107:H134"/>
    <mergeCell ref="E94:E103"/>
    <mergeCell ref="G111:G114"/>
    <mergeCell ref="D104:J104"/>
    <mergeCell ref="D107:D110"/>
    <mergeCell ref="D119:D122"/>
    <mergeCell ref="D123:D126"/>
    <mergeCell ref="B140:H140"/>
    <mergeCell ref="D81:D82"/>
    <mergeCell ref="D89:D91"/>
    <mergeCell ref="D71:D74"/>
    <mergeCell ref="H71:H78"/>
    <mergeCell ref="D75:D78"/>
    <mergeCell ref="B94:B104"/>
    <mergeCell ref="C94:C104"/>
    <mergeCell ref="D105:J105"/>
    <mergeCell ref="D106:J106"/>
    <mergeCell ref="B135:B136"/>
    <mergeCell ref="C135:C136"/>
    <mergeCell ref="G89:G91"/>
    <mergeCell ref="B139:H139"/>
    <mergeCell ref="G107:G110"/>
    <mergeCell ref="G123:G126"/>
    <mergeCell ref="G119:G122"/>
    <mergeCell ref="I81:I82"/>
    <mergeCell ref="G127:G130"/>
    <mergeCell ref="G131:G134"/>
    <mergeCell ref="D115:D118"/>
    <mergeCell ref="G115:G118"/>
    <mergeCell ref="D111:D114"/>
    <mergeCell ref="B138:H138"/>
  </mergeCells>
  <printOptions horizontalCentered="1"/>
  <pageMargins left="0.70866141732283472" right="0.70866141732283472" top="0.74803149606299213" bottom="0.74803149606299213" header="0.31496062992125984" footer="0.31496062992125984"/>
  <pageSetup paperSize="41"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Especificaciones Tecnicas</vt:lpstr>
    </vt:vector>
  </TitlesOfParts>
  <Company>Corporinoquia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Soledad Sanchez</dc:creator>
  <cp:lastModifiedBy>Usuario</cp:lastModifiedBy>
  <cp:lastPrinted>2026-02-06T14:06:33Z</cp:lastPrinted>
  <dcterms:created xsi:type="dcterms:W3CDTF">2016-03-30T14:58:59Z</dcterms:created>
  <dcterms:modified xsi:type="dcterms:W3CDTF">2026-03-04T14:09:56Z</dcterms:modified>
</cp:coreProperties>
</file>